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uroshima\デスクトップ\"/>
    </mc:Choice>
  </mc:AlternateContent>
  <xr:revisionPtr revIDLastSave="0" documentId="13_ncr:1_{E67DD6B4-04AE-4377-B1A9-4A647B8EFB37}" xr6:coauthVersionLast="47" xr6:coauthVersionMax="47" xr10:uidLastSave="{00000000-0000-0000-0000-000000000000}"/>
  <bookViews>
    <workbookView xWindow="780" yWindow="30" windowWidth="23400" windowHeight="15450" xr2:uid="{00000000-000D-0000-FFFF-FFFF00000000}"/>
  </bookViews>
  <sheets>
    <sheet name="【原本】新規・変更申込書" sheetId="26" r:id="rId1"/>
    <sheet name="【原本】実績報告様式" sheetId="18" r:id="rId2"/>
  </sheets>
  <externalReferences>
    <externalReference r:id="rId3"/>
  </externalReferences>
  <definedNames>
    <definedName name="_xlnm.Print_Area" localSheetId="1">【原本】実績報告様式!$A$1:$I$66</definedName>
    <definedName name="_xlnm.Print_Area" localSheetId="0">【原本】新規・変更申込書!$A$1:$J$49</definedName>
    <definedName name="月">[1]Sheet2!$B$2:$B$13</definedName>
    <definedName name="日">[1]Sheet2!$C$2:$C$32</definedName>
    <definedName name="年">[1]Sheet2!$A$2:$A$7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" i="26" l="1"/>
  <c r="M26" i="26" s="1"/>
  <c r="L26" i="26" s="1" a="1"/>
  <c r="L26" i="26" s="1"/>
  <c r="H51" i="18"/>
  <c r="J21" i="26" a="1"/>
  <c r="J21" i="26" s="1"/>
  <c r="H2" i="18"/>
  <c r="K26" i="26" a="1"/>
  <c r="K26" i="26" s="1"/>
  <c r="K24" i="26" a="1"/>
  <c r="K24" i="26" s="1"/>
  <c r="K22" i="26" a="1"/>
  <c r="K22" i="26" s="1"/>
  <c r="K20" i="26" a="1"/>
  <c r="K20" i="26" s="1"/>
  <c r="J27" i="26" a="1"/>
  <c r="J27" i="26" s="1"/>
  <c r="J25" i="26" a="1"/>
  <c r="J25" i="26" s="1"/>
  <c r="J23" i="26" a="1"/>
  <c r="J23" i="26" s="1"/>
  <c r="M20" i="26" l="1"/>
  <c r="L20" i="26" s="1" a="1"/>
  <c r="L20" i="26" s="1"/>
  <c r="J20" i="26" s="1"/>
  <c r="M22" i="26"/>
  <c r="L22" i="26" s="1" a="1"/>
  <c r="L22" i="26" s="1"/>
  <c r="J22" i="26" s="1"/>
  <c r="M24" i="26"/>
  <c r="L24" i="26" s="1" a="1"/>
  <c r="L24" i="26" s="1"/>
  <c r="J24" i="26" s="1"/>
  <c r="J26" i="26"/>
  <c r="H50" i="18" l="1"/>
  <c r="J30" i="26"/>
  <c r="J28" i="26" a="1"/>
  <c r="J28" i="26" s="1"/>
  <c r="J34" i="26" l="1"/>
  <c r="J32" i="26" s="1"/>
  <c r="H53" i="18"/>
  <c r="H52" i="1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shimizu</author>
  </authors>
  <commentList>
    <comment ref="I1" authorId="0" shapeId="0" xr:uid="{C7064035-04DF-4F14-88CF-CD726447E6FA}">
      <text>
        <r>
          <rPr>
            <b/>
            <sz val="9"/>
            <color indexed="81"/>
            <rFont val="MS P ゴシック"/>
            <family val="3"/>
            <charset val="128"/>
          </rPr>
          <t>shimizu:</t>
        </r>
        <r>
          <rPr>
            <sz val="9"/>
            <color indexed="81"/>
            <rFont val="MS P ゴシック"/>
            <family val="3"/>
            <charset val="128"/>
          </rPr>
          <t xml:space="preserve">
西暦・月・日の順でご入力ください</t>
        </r>
      </text>
    </comment>
    <comment ref="C13" authorId="0" shapeId="0" xr:uid="{2F0A065D-DDA3-4BE4-8DF7-4664C953629E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shimizu:
</t>
        </r>
        <r>
          <rPr>
            <sz val="9"/>
            <color indexed="81"/>
            <rFont val="MS P ゴシック"/>
            <family val="3"/>
            <charset val="128"/>
          </rPr>
          <t>初回申込の場合</t>
        </r>
      </text>
    </comment>
    <comment ref="C15" authorId="0" shapeId="0" xr:uid="{E615870A-86C4-481E-B5BD-B223A1054A0C}">
      <text>
        <r>
          <rPr>
            <b/>
            <sz val="9"/>
            <color indexed="81"/>
            <rFont val="MS P ゴシック"/>
            <family val="3"/>
            <charset val="128"/>
          </rPr>
          <t>shimizu:</t>
        </r>
        <r>
          <rPr>
            <sz val="9"/>
            <color indexed="81"/>
            <rFont val="MS P ゴシック"/>
            <family val="3"/>
            <charset val="128"/>
          </rPr>
          <t xml:space="preserve">
現地ハンドリング会社必須となります。</t>
        </r>
      </text>
    </comment>
    <comment ref="H18" authorId="0" shapeId="0" xr:uid="{A3CED5C1-D92D-400F-A0FF-55D9E8C4B72F}">
      <text>
        <r>
          <rPr>
            <b/>
            <sz val="9"/>
            <color indexed="81"/>
            <rFont val="MS P ゴシック"/>
            <family val="3"/>
            <charset val="128"/>
          </rPr>
          <t>shimizu:</t>
        </r>
        <r>
          <rPr>
            <sz val="9"/>
            <color indexed="81"/>
            <rFont val="MS P ゴシック"/>
            <family val="3"/>
            <charset val="128"/>
          </rPr>
          <t xml:space="preserve">
数字のみ記載願います。</t>
        </r>
      </text>
    </comment>
    <comment ref="D20" authorId="0" shapeId="0" xr:uid="{B7FB8157-57B3-4CE9-AEF6-6454B112F9CE}">
      <text>
        <r>
          <rPr>
            <b/>
            <sz val="9"/>
            <color indexed="81"/>
            <rFont val="MS P ゴシック"/>
            <family val="3"/>
            <charset val="128"/>
          </rPr>
          <t>shimizu:</t>
        </r>
        <r>
          <rPr>
            <sz val="9"/>
            <color indexed="81"/>
            <rFont val="MS P ゴシック"/>
            <family val="3"/>
            <charset val="128"/>
          </rPr>
          <t xml:space="preserve">
新規申込の場合は【新規】
運航内容を変更する場合は
【変更】または【キャンセル】を選択</t>
        </r>
      </text>
    </comment>
    <comment ref="J20" authorId="0" shapeId="0" xr:uid="{1038F918-A70F-4F13-B55D-11A453D4563E}">
      <text>
        <r>
          <rPr>
            <b/>
            <sz val="9"/>
            <color indexed="81"/>
            <rFont val="MS P ゴシック"/>
            <family val="3"/>
            <charset val="128"/>
          </rPr>
          <t>shimizu:</t>
        </r>
        <r>
          <rPr>
            <sz val="9"/>
            <color indexed="81"/>
            <rFont val="MS P ゴシック"/>
            <family val="3"/>
            <charset val="128"/>
          </rPr>
          <t xml:space="preserve">
使用料は自動入力</t>
        </r>
      </text>
    </comment>
    <comment ref="D21" authorId="0" shapeId="0" xr:uid="{319694D1-3A95-4135-921A-E50464C144C2}">
      <text>
        <r>
          <rPr>
            <b/>
            <sz val="9"/>
            <color indexed="81"/>
            <rFont val="MS P ゴシック"/>
            <family val="3"/>
            <charset val="128"/>
          </rPr>
          <t>shimizu:</t>
        </r>
        <r>
          <rPr>
            <sz val="9"/>
            <color indexed="81"/>
            <rFont val="MS P ゴシック"/>
            <family val="3"/>
            <charset val="128"/>
          </rPr>
          <t xml:space="preserve">
変更の場合は変更前の内容を上段、下段は左の+ボタンを押下し行を表示させ、変更後の内容を記載ください。</t>
        </r>
      </text>
    </comment>
    <comment ref="C26" authorId="0" shapeId="0" xr:uid="{11134FA4-BEFD-46B8-8867-151FEE087C74}">
      <text>
        <r>
          <rPr>
            <b/>
            <sz val="9"/>
            <color indexed="81"/>
            <rFont val="MS P ゴシック"/>
            <family val="3"/>
            <charset val="128"/>
          </rPr>
          <t>shimizu:</t>
        </r>
        <r>
          <rPr>
            <sz val="9"/>
            <color indexed="81"/>
            <rFont val="MS P ゴシック"/>
            <family val="3"/>
            <charset val="128"/>
          </rPr>
          <t xml:space="preserve">
4便以上の場合は2枚ご提出ください。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shimizu</author>
  </authors>
  <commentList>
    <comment ref="H2" authorId="0" shapeId="0" xr:uid="{88C2E659-4FC0-4385-84C4-02963B6A1E49}">
      <text>
        <r>
          <rPr>
            <b/>
            <sz val="9"/>
            <color indexed="81"/>
            <rFont val="MS P ゴシック"/>
            <family val="3"/>
            <charset val="128"/>
          </rPr>
          <t>shimizu:</t>
        </r>
        <r>
          <rPr>
            <sz val="9"/>
            <color indexed="81"/>
            <rFont val="MS P ゴシック"/>
            <family val="3"/>
            <charset val="128"/>
          </rPr>
          <t xml:space="preserve">
西暦・月・日の順でご入力ください</t>
        </r>
      </text>
    </comment>
    <comment ref="D19" authorId="0" shapeId="0" xr:uid="{566DD120-8671-441C-A184-F88BC5CDA8C7}">
      <text>
        <r>
          <rPr>
            <b/>
            <sz val="9"/>
            <color indexed="81"/>
            <rFont val="MS P ゴシック"/>
            <family val="3"/>
            <charset val="128"/>
          </rPr>
          <t>shimizu:</t>
        </r>
        <r>
          <rPr>
            <sz val="9"/>
            <color indexed="81"/>
            <rFont val="MS P ゴシック"/>
            <family val="3"/>
            <charset val="128"/>
          </rPr>
          <t xml:space="preserve">
【原本】申請書の内容を記載してください。2回以上の変更があった場合は左の+ボタンから行を追加し3行目に変更内容を記載してください。</t>
        </r>
      </text>
    </comment>
    <comment ref="D31" authorId="0" shapeId="0" xr:uid="{69A64095-B1D2-4E2D-B492-06E9E47CB3E0}">
      <text>
        <r>
          <rPr>
            <b/>
            <sz val="9"/>
            <color indexed="81"/>
            <rFont val="MS P ゴシック"/>
            <family val="3"/>
            <charset val="128"/>
          </rPr>
          <t>shimizu:</t>
        </r>
        <r>
          <rPr>
            <sz val="9"/>
            <color indexed="81"/>
            <rFont val="MS P ゴシック"/>
            <family val="3"/>
            <charset val="128"/>
          </rPr>
          <t xml:space="preserve">
発着が5便を超える場合は以降手動入力をお願いいたします。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<sst xmlns="http://schemas.openxmlformats.org/spreadsheetml/2006/main" count="139" uniqueCount="120">
  <si>
    <t>　備　　考</t>
    <rPh sb="1" eb="2">
      <t>ビ</t>
    </rPh>
    <rPh sb="4" eb="5">
      <t>コウ</t>
    </rPh>
    <phoneticPr fontId="1"/>
  </si>
  <si>
    <t>弊社処理欄</t>
    <rPh sb="0" eb="2">
      <t>ヘイシャ</t>
    </rPh>
    <rPh sb="2" eb="4">
      <t>ショリ</t>
    </rPh>
    <rPh sb="4" eb="5">
      <t>ラン</t>
    </rPh>
    <phoneticPr fontId="1"/>
  </si>
  <si>
    <t>許可№　　　－</t>
    <rPh sb="0" eb="2">
      <t>キョカ</t>
    </rPh>
    <phoneticPr fontId="1"/>
  </si>
  <si>
    <t>TEL 0980-87-0032  FAX 0980-87-0037</t>
    <phoneticPr fontId="1"/>
  </si>
  <si>
    <t>〒907-0242 石垣市字白保1960-104-1</t>
    <rPh sb="10" eb="13">
      <t>イシガキシ</t>
    </rPh>
    <rPh sb="13" eb="14">
      <t>アザ</t>
    </rPh>
    <rPh sb="14" eb="16">
      <t>シラホ</t>
    </rPh>
    <phoneticPr fontId="1"/>
  </si>
  <si>
    <t>石垣空港ターミナル株式会社</t>
    <rPh sb="0" eb="2">
      <t>イシガキ</t>
    </rPh>
    <rPh sb="2" eb="4">
      <t>クウコウ</t>
    </rPh>
    <rPh sb="9" eb="13">
      <t>カブシキガイシャ</t>
    </rPh>
    <phoneticPr fontId="1"/>
  </si>
  <si>
    <t>総務課　行</t>
    <rPh sb="0" eb="2">
      <t>ソウム</t>
    </rPh>
    <rPh sb="2" eb="3">
      <t>カ</t>
    </rPh>
    <rPh sb="4" eb="5">
      <t>イ</t>
    </rPh>
    <phoneticPr fontId="1"/>
  </si>
  <si>
    <t>⑨各調整先</t>
    <rPh sb="1" eb="2">
      <t>カク</t>
    </rPh>
    <rPh sb="2" eb="4">
      <t>チョウセイ</t>
    </rPh>
    <rPh sb="4" eb="5">
      <t>サキ</t>
    </rPh>
    <phoneticPr fontId="1"/>
  </si>
  <si>
    <r>
      <t xml:space="preserve">①申請の種別
  </t>
    </r>
    <r>
      <rPr>
        <sz val="8"/>
        <rFont val="游ゴシック"/>
        <family val="3"/>
        <charset val="128"/>
      </rPr>
      <t>Type of application</t>
    </r>
    <rPh sb="1" eb="3">
      <t>シンセイ</t>
    </rPh>
    <rPh sb="4" eb="6">
      <t>シュベツ</t>
    </rPh>
    <phoneticPr fontId="1"/>
  </si>
  <si>
    <r>
      <t xml:space="preserve">②運航航空会社名
  </t>
    </r>
    <r>
      <rPr>
        <sz val="8"/>
        <rFont val="游ゴシック"/>
        <family val="3"/>
        <charset val="128"/>
      </rPr>
      <t>Air carrier</t>
    </r>
    <rPh sb="1" eb="3">
      <t>ウンコウ</t>
    </rPh>
    <rPh sb="3" eb="5">
      <t>コウクウ</t>
    </rPh>
    <rPh sb="5" eb="8">
      <t>カイシャメイ</t>
    </rPh>
    <phoneticPr fontId="1"/>
  </si>
  <si>
    <r>
      <t xml:space="preserve">③地上ﾊﾝﾄﾞﾘﾝｸﾞ会社名
  </t>
    </r>
    <r>
      <rPr>
        <sz val="8"/>
        <rFont val="游ゴシック"/>
        <family val="3"/>
        <charset val="128"/>
      </rPr>
      <t>Ground handling</t>
    </r>
    <rPh sb="1" eb="3">
      <t>チジョウ</t>
    </rPh>
    <rPh sb="11" eb="14">
      <t>カイシャメイ</t>
    </rPh>
    <phoneticPr fontId="1"/>
  </si>
  <si>
    <r>
      <t xml:space="preserve">④出入国種別
  </t>
    </r>
    <r>
      <rPr>
        <sz val="8"/>
        <rFont val="游ゴシック"/>
        <family val="3"/>
        <charset val="128"/>
      </rPr>
      <t>Operation categories</t>
    </r>
    <rPh sb="1" eb="3">
      <t>シュツニュウ</t>
    </rPh>
    <rPh sb="3" eb="4">
      <t>コク</t>
    </rPh>
    <rPh sb="4" eb="6">
      <t>シュベツ</t>
    </rPh>
    <phoneticPr fontId="1"/>
  </si>
  <si>
    <r>
      <t xml:space="preserve">機材
</t>
    </r>
    <r>
      <rPr>
        <sz val="8"/>
        <rFont val="游ゴシック"/>
        <family val="3"/>
        <charset val="128"/>
      </rPr>
      <t>Aircraft</t>
    </r>
    <rPh sb="0" eb="2">
      <t>キザイ</t>
    </rPh>
    <phoneticPr fontId="1"/>
  </si>
  <si>
    <r>
      <t xml:space="preserve">座席数
</t>
    </r>
    <r>
      <rPr>
        <sz val="8"/>
        <rFont val="游ゴシック"/>
        <family val="3"/>
        <charset val="128"/>
      </rPr>
      <t>Seats</t>
    </r>
    <rPh sb="0" eb="3">
      <t>ザセキスウ</t>
    </rPh>
    <phoneticPr fontId="1"/>
  </si>
  <si>
    <r>
      <t xml:space="preserve">⑤出発/到着空港名
  </t>
    </r>
    <r>
      <rPr>
        <sz val="8"/>
        <rFont val="游ゴシック"/>
        <family val="3"/>
        <charset val="128"/>
      </rPr>
      <t>Airports (from / to)</t>
    </r>
    <rPh sb="1" eb="3">
      <t>シュッパツ</t>
    </rPh>
    <rPh sb="4" eb="6">
      <t>トウチャク</t>
    </rPh>
    <rPh sb="6" eb="8">
      <t>クウコウ</t>
    </rPh>
    <rPh sb="8" eb="9">
      <t>メイ</t>
    </rPh>
    <phoneticPr fontId="1"/>
  </si>
  <si>
    <r>
      <t xml:space="preserve">⑧担当者連絡先
（請求書発行先）
  </t>
    </r>
    <r>
      <rPr>
        <sz val="8"/>
        <rFont val="游ゴシック"/>
        <family val="3"/>
        <charset val="128"/>
      </rPr>
      <t xml:space="preserve"> Contact information
（Billing name and address）</t>
    </r>
    <rPh sb="1" eb="4">
      <t>タントウシャ</t>
    </rPh>
    <rPh sb="4" eb="7">
      <t>レンラクサキ</t>
    </rPh>
    <rPh sb="9" eb="12">
      <t>セイキュウショ</t>
    </rPh>
    <rPh sb="12" eb="14">
      <t>ハッコウ</t>
    </rPh>
    <rPh sb="14" eb="15">
      <t>サキ</t>
    </rPh>
    <phoneticPr fontId="1"/>
  </si>
  <si>
    <t xml:space="preserve">     Cordination</t>
    <phoneticPr fontId="1"/>
  </si>
  <si>
    <t xml:space="preserve">               Ishigaki Airport administration office</t>
    <phoneticPr fontId="1"/>
  </si>
  <si>
    <t xml:space="preserve">               Aviation security operator</t>
    <phoneticPr fontId="1"/>
  </si>
  <si>
    <r>
      <t>調整が完了していればチェックを入れてください。</t>
    </r>
    <r>
      <rPr>
        <sz val="8"/>
        <rFont val="游ゴシック"/>
        <family val="3"/>
        <charset val="128"/>
      </rPr>
      <t>Check the boxes when the coordination has completed.</t>
    </r>
    <rPh sb="0" eb="2">
      <t>チョウセイ</t>
    </rPh>
    <rPh sb="3" eb="5">
      <t>カンリョウ</t>
    </rPh>
    <rPh sb="15" eb="16">
      <t>イ</t>
    </rPh>
    <phoneticPr fontId="1"/>
  </si>
  <si>
    <r>
      <t xml:space="preserve">会  社  名  </t>
    </r>
    <r>
      <rPr>
        <sz val="8"/>
        <rFont val="游ゴシック"/>
        <family val="3"/>
        <charset val="128"/>
      </rPr>
      <t>Company</t>
    </r>
    <rPh sb="0" eb="1">
      <t>カイ</t>
    </rPh>
    <rPh sb="3" eb="4">
      <t>シャ</t>
    </rPh>
    <rPh sb="6" eb="7">
      <t>ナ</t>
    </rPh>
    <phoneticPr fontId="1"/>
  </si>
  <si>
    <r>
      <t xml:space="preserve">代表者名   </t>
    </r>
    <r>
      <rPr>
        <sz val="8"/>
        <rFont val="游ゴシック"/>
        <family val="3"/>
        <charset val="128"/>
      </rPr>
      <t>President</t>
    </r>
    <rPh sb="0" eb="3">
      <t>ダイヒョウシャ</t>
    </rPh>
    <rPh sb="3" eb="4">
      <t>メイ</t>
    </rPh>
    <phoneticPr fontId="1"/>
  </si>
  <si>
    <r>
      <t xml:space="preserve">住   　所　   </t>
    </r>
    <r>
      <rPr>
        <sz val="8"/>
        <rFont val="游ゴシック"/>
        <family val="3"/>
        <charset val="128"/>
      </rPr>
      <t xml:space="preserve">Adress  </t>
    </r>
    <r>
      <rPr>
        <sz val="11"/>
        <rFont val="游ゴシック"/>
        <family val="3"/>
        <charset val="128"/>
      </rPr>
      <t xml:space="preserve">     </t>
    </r>
    <rPh sb="0" eb="1">
      <t>ジュウ</t>
    </rPh>
    <rPh sb="5" eb="6">
      <t>トコロ</t>
    </rPh>
    <phoneticPr fontId="1"/>
  </si>
  <si>
    <r>
      <t>⑥</t>
    </r>
    <r>
      <rPr>
        <sz val="10"/>
        <rFont val="游ゴシック"/>
        <family val="3"/>
        <charset val="128"/>
      </rPr>
      <t>使用機材・提供座席数</t>
    </r>
    <r>
      <rPr>
        <sz val="11"/>
        <rFont val="游ゴシック"/>
        <family val="3"/>
        <charset val="128"/>
      </rPr>
      <t xml:space="preserve">
  </t>
    </r>
    <r>
      <rPr>
        <sz val="8"/>
        <rFont val="游ゴシック"/>
        <family val="3"/>
        <charset val="128"/>
      </rPr>
      <t>Detail of aircraft</t>
    </r>
    <rPh sb="1" eb="3">
      <t>シヨウ</t>
    </rPh>
    <rPh sb="3" eb="5">
      <t>キザイ</t>
    </rPh>
    <rPh sb="6" eb="8">
      <t>テイキョウ</t>
    </rPh>
    <rPh sb="8" eb="11">
      <t>ザセキスウ</t>
    </rPh>
    <phoneticPr fontId="1"/>
  </si>
  <si>
    <r>
      <t>※施設使用日時は、上記関係機関と調整の上ご記入下さい。</t>
    </r>
    <r>
      <rPr>
        <sz val="7"/>
        <rFont val="游ゴシック"/>
        <family val="3"/>
        <charset val="128"/>
      </rPr>
      <t>Fill in the operating date after coordinating with all related organizations.</t>
    </r>
    <rPh sb="1" eb="5">
      <t>シセツシヨウ</t>
    </rPh>
    <rPh sb="5" eb="7">
      <t>ニチジ</t>
    </rPh>
    <rPh sb="9" eb="11">
      <t>ジョウキ</t>
    </rPh>
    <rPh sb="11" eb="13">
      <t>カンケイ</t>
    </rPh>
    <rPh sb="13" eb="15">
      <t>キカン</t>
    </rPh>
    <rPh sb="16" eb="18">
      <t>チョウセイ</t>
    </rPh>
    <rPh sb="19" eb="20">
      <t>ウエ</t>
    </rPh>
    <rPh sb="21" eb="23">
      <t>キニュウ</t>
    </rPh>
    <rPh sb="23" eb="24">
      <t>クダ</t>
    </rPh>
    <phoneticPr fontId="1"/>
  </si>
  <si>
    <r>
      <t xml:space="preserve">   　  </t>
    </r>
    <r>
      <rPr>
        <sz val="8"/>
        <rFont val="游ゴシック"/>
        <family val="3"/>
        <charset val="128"/>
      </rPr>
      <t>Entry</t>
    </r>
    <r>
      <rPr>
        <sz val="11"/>
        <rFont val="游ゴシック"/>
        <family val="3"/>
        <charset val="128"/>
      </rPr>
      <t xml:space="preserve">         　 </t>
    </r>
    <r>
      <rPr>
        <sz val="8"/>
        <rFont val="游ゴシック"/>
        <family val="3"/>
        <charset val="128"/>
      </rPr>
      <t>Exit</t>
    </r>
    <r>
      <rPr>
        <sz val="11"/>
        <rFont val="游ゴシック"/>
        <family val="3"/>
        <charset val="128"/>
      </rPr>
      <t xml:space="preserve">    　　　</t>
    </r>
    <r>
      <rPr>
        <sz val="8"/>
        <rFont val="游ゴシック"/>
        <family val="3"/>
        <charset val="128"/>
      </rPr>
      <t>Both</t>
    </r>
    <r>
      <rPr>
        <sz val="11"/>
        <rFont val="游ゴシック"/>
        <family val="3"/>
        <charset val="128"/>
      </rPr>
      <t xml:space="preserve">        </t>
    </r>
    <phoneticPr fontId="1"/>
  </si>
  <si>
    <t>入出国区分</t>
  </si>
  <si>
    <t>提供座席数別料金表(1便あたり/税抜料金)</t>
  </si>
  <si>
    <t>100席未満</t>
  </si>
  <si>
    <t>100席以上200席未満</t>
  </si>
  <si>
    <t>200席以上</t>
  </si>
  <si>
    <t>入国</t>
  </si>
  <si>
    <t>出国</t>
  </si>
  <si>
    <t>Entry/Exit Category</t>
  </si>
  <si>
    <t>Fee Schedule by Number of Seats Offered (per flight/tax excluded)</t>
  </si>
  <si>
    <t>Less than 100 seats</t>
  </si>
  <si>
    <t>100 seats or more and less than 200 seats</t>
  </si>
  <si>
    <t>More than 200 seats</t>
  </si>
  <si>
    <t>Entry</t>
  </si>
  <si>
    <t>Exit</t>
  </si>
  <si>
    <t>別表</t>
    <rPh sb="0" eb="2">
      <t>ベッピョウ</t>
    </rPh>
    <phoneticPr fontId="1"/>
  </si>
  <si>
    <t>必要　necessary</t>
    <rPh sb="0" eb="2">
      <t>ヒツヨウ</t>
    </rPh>
    <phoneticPr fontId="1"/>
  </si>
  <si>
    <t>不要　unnecessary</t>
    <rPh sb="0" eb="2">
      <t>フヨウ</t>
    </rPh>
    <phoneticPr fontId="1"/>
  </si>
  <si>
    <t>キャンセル　Cancel</t>
    <phoneticPr fontId="1"/>
  </si>
  <si>
    <t>年月日
yyyy/mm/dd</t>
    <rPh sb="0" eb="3">
      <t>ネンガッピ</t>
    </rPh>
    <phoneticPr fontId="1"/>
  </si>
  <si>
    <t>ベルトコンベア
Conveyor belt</t>
    <phoneticPr fontId="1"/>
  </si>
  <si>
    <t>旅客搭乗橋
Boarding bridge</t>
    <rPh sb="0" eb="2">
      <t>リョカク</t>
    </rPh>
    <rPh sb="2" eb="4">
      <t>トウジョウ</t>
    </rPh>
    <rPh sb="4" eb="5">
      <t>ハシ</t>
    </rPh>
    <phoneticPr fontId="1"/>
  </si>
  <si>
    <t>変更手数料</t>
    <rPh sb="0" eb="2">
      <t>ヘンコウ</t>
    </rPh>
    <rPh sb="2" eb="5">
      <t>テスウリョウ</t>
    </rPh>
    <phoneticPr fontId="1"/>
  </si>
  <si>
    <t>3日前</t>
    <rPh sb="1" eb="3">
      <t>ニチマエ</t>
    </rPh>
    <phoneticPr fontId="1"/>
  </si>
  <si>
    <t>2日前</t>
    <rPh sb="1" eb="3">
      <t>ニチマエ</t>
    </rPh>
    <phoneticPr fontId="1"/>
  </si>
  <si>
    <t>1日前</t>
    <rPh sb="1" eb="3">
      <t>ニチマエ</t>
    </rPh>
    <phoneticPr fontId="1"/>
  </si>
  <si>
    <t>キャンセル手数料</t>
    <rPh sb="5" eb="8">
      <t>テスウリョウ</t>
    </rPh>
    <phoneticPr fontId="1"/>
  </si>
  <si>
    <t>申請種別</t>
    <rPh sb="0" eb="2">
      <t>シンセイ</t>
    </rPh>
    <rPh sb="2" eb="4">
      <t>シュベツ</t>
    </rPh>
    <phoneticPr fontId="1"/>
  </si>
  <si>
    <t>　申請日：</t>
    <rPh sb="1" eb="3">
      <t>シンセイ</t>
    </rPh>
    <rPh sb="3" eb="4">
      <t>ビ</t>
    </rPh>
    <phoneticPr fontId="1"/>
  </si>
  <si>
    <t xml:space="preserve">            Date  :  </t>
    <phoneticPr fontId="1"/>
  </si>
  <si>
    <t>ペナルティ割合</t>
    <rPh sb="5" eb="7">
      <t>ワリアイ</t>
    </rPh>
    <phoneticPr fontId="1"/>
  </si>
  <si>
    <t>変更後
After Change</t>
    <phoneticPr fontId="1"/>
  </si>
  <si>
    <t>①到着便
Arrival</t>
    <rPh sb="1" eb="3">
      <t>トウチャク</t>
    </rPh>
    <rPh sb="3" eb="4">
      <t>ビン</t>
    </rPh>
    <phoneticPr fontId="1"/>
  </si>
  <si>
    <t>②出発便
Departure</t>
    <rPh sb="1" eb="4">
      <t>シュッパツビン</t>
    </rPh>
    <phoneticPr fontId="1"/>
  </si>
  <si>
    <t>③到着便
Arrival</t>
    <phoneticPr fontId="1"/>
  </si>
  <si>
    <t>④出発便
Departure</t>
    <rPh sb="1" eb="4">
      <t>シュッパツビン</t>
    </rPh>
    <phoneticPr fontId="1"/>
  </si>
  <si>
    <t>Ｆ    A     X</t>
    <phoneticPr fontId="1"/>
  </si>
  <si>
    <r>
      <t xml:space="preserve">社 名・部 署 名
</t>
    </r>
    <r>
      <rPr>
        <sz val="8"/>
        <rFont val="游ゴシック"/>
        <family val="3"/>
        <charset val="128"/>
      </rPr>
      <t>Company name・Div.</t>
    </r>
    <r>
      <rPr>
        <sz val="11"/>
        <rFont val="游ゴシック"/>
        <family val="3"/>
        <charset val="128"/>
      </rPr>
      <t xml:space="preserve">
</t>
    </r>
    <rPh sb="0" eb="1">
      <t>シャ</t>
    </rPh>
    <rPh sb="2" eb="3">
      <t>ナ</t>
    </rPh>
    <rPh sb="4" eb="5">
      <t>ブ</t>
    </rPh>
    <rPh sb="6" eb="7">
      <t>ショ</t>
    </rPh>
    <rPh sb="8" eb="9">
      <t>メイ</t>
    </rPh>
    <phoneticPr fontId="1"/>
  </si>
  <si>
    <t>T     E     L</t>
    <phoneticPr fontId="1"/>
  </si>
  <si>
    <t>E  -  m  a  i  l</t>
    <phoneticPr fontId="1"/>
  </si>
  <si>
    <t xml:space="preserve"> 　　    New application                                       Change　or Cancel of application</t>
    <phoneticPr fontId="1"/>
  </si>
  <si>
    <t xml:space="preserve">  担 当 者 名
Name</t>
    <phoneticPr fontId="1"/>
  </si>
  <si>
    <t>連　絡： 施設課 ・ 案内カウンター ・ 警備 ・ 中央監視 ・ 清掃 ・ その他 (　　　　　　　　　　　　　　　　)</t>
    <rPh sb="0" eb="1">
      <t>レン</t>
    </rPh>
    <rPh sb="2" eb="3">
      <t>ラク</t>
    </rPh>
    <rPh sb="5" eb="8">
      <t>シセツカ</t>
    </rPh>
    <rPh sb="21" eb="23">
      <t>ケイビ</t>
    </rPh>
    <rPh sb="26" eb="28">
      <t>チュウオウ</t>
    </rPh>
    <rPh sb="28" eb="30">
      <t>カンシ</t>
    </rPh>
    <rPh sb="33" eb="35">
      <t>セイソウ</t>
    </rPh>
    <rPh sb="40" eb="41">
      <t>ホカ</t>
    </rPh>
    <phoneticPr fontId="1"/>
  </si>
  <si>
    <t xml:space="preserve">      yyyy   /   mm   /     dd</t>
    <phoneticPr fontId="1"/>
  </si>
  <si>
    <t>請求額（税抜）</t>
    <rPh sb="0" eb="2">
      <t>セイキュウ</t>
    </rPh>
    <rPh sb="2" eb="3">
      <t>ガク</t>
    </rPh>
    <rPh sb="4" eb="6">
      <t>ゼイヌキ</t>
    </rPh>
    <phoneticPr fontId="1"/>
  </si>
  <si>
    <t>変更　Change　　　　　　変更前</t>
    <rPh sb="0" eb="2">
      <t>ヘンコウ</t>
    </rPh>
    <rPh sb="15" eb="17">
      <t>ヘンコウ</t>
    </rPh>
    <rPh sb="17" eb="18">
      <t>マエ</t>
    </rPh>
    <phoneticPr fontId="1"/>
  </si>
  <si>
    <t>　石垣空港国際線旅客ターミナルビル施設使用に関する約款第３条に基づき、次のとおり施設の使用を申請いたします。</t>
    <rPh sb="1" eb="3">
      <t>イシガキ</t>
    </rPh>
    <rPh sb="3" eb="5">
      <t>クウコウ</t>
    </rPh>
    <rPh sb="5" eb="8">
      <t>コクサイセン</t>
    </rPh>
    <rPh sb="8" eb="10">
      <t>リョカク</t>
    </rPh>
    <rPh sb="17" eb="19">
      <t>シセツ</t>
    </rPh>
    <rPh sb="19" eb="21">
      <t>シヨウ</t>
    </rPh>
    <rPh sb="22" eb="23">
      <t>カン</t>
    </rPh>
    <rPh sb="25" eb="27">
      <t>ヤッカン</t>
    </rPh>
    <rPh sb="27" eb="28">
      <t>ダイ</t>
    </rPh>
    <rPh sb="29" eb="30">
      <t>ジョウ</t>
    </rPh>
    <rPh sb="31" eb="32">
      <t>モト</t>
    </rPh>
    <rPh sb="35" eb="36">
      <t>ツギ</t>
    </rPh>
    <rPh sb="40" eb="42">
      <t>シセツ</t>
    </rPh>
    <rPh sb="43" eb="45">
      <t>シヨウ</t>
    </rPh>
    <phoneticPr fontId="1"/>
  </si>
  <si>
    <r>
      <t xml:space="preserve">石垣空港国際線旅客ターミナルビル施設使用申込書（プライベートジェット用）
</t>
    </r>
    <r>
      <rPr>
        <b/>
        <sz val="10"/>
        <rFont val="游ゴシック"/>
        <family val="3"/>
        <charset val="128"/>
      </rPr>
      <t xml:space="preserve">Application for Facility Use of Ishigaki Airport International Terminal </t>
    </r>
    <rPh sb="0" eb="2">
      <t>イシガキ</t>
    </rPh>
    <rPh sb="2" eb="4">
      <t>クウコウ</t>
    </rPh>
    <rPh sb="4" eb="7">
      <t>コクサイセン</t>
    </rPh>
    <rPh sb="7" eb="9">
      <t>リョキャク</t>
    </rPh>
    <rPh sb="16" eb="18">
      <t>シセツ</t>
    </rPh>
    <rPh sb="18" eb="20">
      <t>シヨウ</t>
    </rPh>
    <rPh sb="34" eb="35">
      <t>ヨウ</t>
    </rPh>
    <phoneticPr fontId="1"/>
  </si>
  <si>
    <t>【注意事項】</t>
    <rPh sb="1" eb="3">
      <t>チュウイ</t>
    </rPh>
    <rPh sb="3" eb="5">
      <t>ジコウ</t>
    </rPh>
    <phoneticPr fontId="21"/>
  </si>
  <si>
    <t>運航便区分</t>
    <rPh sb="0" eb="2">
      <t>ウンコウ</t>
    </rPh>
    <rPh sb="2" eb="3">
      <t>ビン</t>
    </rPh>
    <rPh sb="3" eb="5">
      <t>クブン</t>
    </rPh>
    <phoneticPr fontId="21"/>
  </si>
  <si>
    <t>(平日 08:30-17:30）</t>
    <rPh sb="1" eb="3">
      <t>ヘイジツ</t>
    </rPh>
    <phoneticPr fontId="21"/>
  </si>
  <si>
    <t>(報告者名)</t>
    <rPh sb="1" eb="3">
      <t>ホウコク</t>
    </rPh>
    <rPh sb="3" eb="4">
      <t>シャ</t>
    </rPh>
    <rPh sb="4" eb="5">
      <t>メイ</t>
    </rPh>
    <phoneticPr fontId="21"/>
  </si>
  <si>
    <t>E-Mail　soumu@ishigaki-airport.co.jp</t>
    <phoneticPr fontId="21"/>
  </si>
  <si>
    <t>FAX　0980-87-0037</t>
    <phoneticPr fontId="21"/>
  </si>
  <si>
    <t>総務課　御中</t>
    <rPh sb="0" eb="3">
      <t>ソウムカ</t>
    </rPh>
    <rPh sb="4" eb="6">
      <t>オンチュウ</t>
    </rPh>
    <phoneticPr fontId="21"/>
  </si>
  <si>
    <t>石垣空港ターミナル株式会社</t>
    <rPh sb="0" eb="2">
      <t>イシガキ</t>
    </rPh>
    <rPh sb="2" eb="4">
      <t>クウコウ</t>
    </rPh>
    <rPh sb="9" eb="13">
      <t>カブシキガイシャ</t>
    </rPh>
    <phoneticPr fontId="21"/>
  </si>
  <si>
    <t>石垣空港国際線旅客ターミナルビル施設使用報告書（プライベートジェット用）</t>
    <rPh sb="0" eb="2">
      <t>イシガキ</t>
    </rPh>
    <rPh sb="2" eb="4">
      <t>クウコウ</t>
    </rPh>
    <rPh sb="4" eb="7">
      <t>コクサイセン</t>
    </rPh>
    <rPh sb="7" eb="9">
      <t>リョカク</t>
    </rPh>
    <rPh sb="16" eb="18">
      <t>シセツ</t>
    </rPh>
    <rPh sb="18" eb="20">
      <t>シヨウ</t>
    </rPh>
    <rPh sb="20" eb="22">
      <t>ホウコク</t>
    </rPh>
    <rPh sb="22" eb="23">
      <t>ショ</t>
    </rPh>
    <rPh sb="34" eb="35">
      <t>ヨウ</t>
    </rPh>
    <phoneticPr fontId="21"/>
  </si>
  <si>
    <t>運航航空会社</t>
    <rPh sb="0" eb="2">
      <t>ウンコウ</t>
    </rPh>
    <rPh sb="2" eb="4">
      <t>コウクウ</t>
    </rPh>
    <rPh sb="4" eb="6">
      <t>ガイシャ</t>
    </rPh>
    <phoneticPr fontId="21"/>
  </si>
  <si>
    <t>⑤到着便
Arrival</t>
    <rPh sb="1" eb="3">
      <t>トウチャク</t>
    </rPh>
    <rPh sb="3" eb="4">
      <t>ビン</t>
    </rPh>
    <phoneticPr fontId="1"/>
  </si>
  <si>
    <t>⑥出発便
Departure</t>
    <rPh sb="1" eb="4">
      <t>シュッパツビン</t>
    </rPh>
    <phoneticPr fontId="1"/>
  </si>
  <si>
    <t>⑦到着便
Arrival</t>
    <phoneticPr fontId="1"/>
  </si>
  <si>
    <t>⑧出発便
Departure</t>
    <rPh sb="1" eb="4">
      <t>シュッパツビン</t>
    </rPh>
    <phoneticPr fontId="1"/>
  </si>
  <si>
    <t>⑨到着便
Arrival</t>
    <phoneticPr fontId="1"/>
  </si>
  <si>
    <t>⑩出発便
Departure</t>
    <rPh sb="1" eb="4">
      <t>シュッパツビン</t>
    </rPh>
    <phoneticPr fontId="1"/>
  </si>
  <si>
    <t>許可№</t>
    <rPh sb="0" eb="2">
      <t>キョカ</t>
    </rPh>
    <phoneticPr fontId="1"/>
  </si>
  <si>
    <t>※1　月末までに運航した全便の運航内容を入力してください。</t>
    <rPh sb="3" eb="5">
      <t>ゲツマツ</t>
    </rPh>
    <rPh sb="8" eb="10">
      <t>ウンコウ</t>
    </rPh>
    <rPh sb="12" eb="14">
      <t>ゼンビン</t>
    </rPh>
    <rPh sb="15" eb="17">
      <t>ウンコウ</t>
    </rPh>
    <rPh sb="17" eb="19">
      <t>ナイヨウ</t>
    </rPh>
    <rPh sb="20" eb="22">
      <t>ニュウリョク</t>
    </rPh>
    <phoneticPr fontId="21"/>
  </si>
  <si>
    <t>新規　New application</t>
    <rPh sb="0" eb="2">
      <t>シンキ</t>
    </rPh>
    <phoneticPr fontId="1"/>
  </si>
  <si>
    <t>　石垣空港国際線旅客ターミナルビル施設使用に関する約款第４条に基づき、次のとおり報告いたします。</t>
    <rPh sb="40" eb="42">
      <t>ホウコク</t>
    </rPh>
    <phoneticPr fontId="1"/>
  </si>
  <si>
    <t>【確認欄】</t>
    <rPh sb="1" eb="3">
      <t>カクニン</t>
    </rPh>
    <rPh sb="3" eb="4">
      <t>ラン</t>
    </rPh>
    <phoneticPr fontId="21"/>
  </si>
  <si>
    <t>時刻
hh:mm</t>
    <rPh sb="0" eb="2">
      <t>ジコク</t>
    </rPh>
    <phoneticPr fontId="1"/>
  </si>
  <si>
    <t>統括部長</t>
    <rPh sb="0" eb="2">
      <t>トウカツ</t>
    </rPh>
    <rPh sb="2" eb="4">
      <t>ブチョウ</t>
    </rPh>
    <phoneticPr fontId="21"/>
  </si>
  <si>
    <t>施設課長</t>
    <rPh sb="0" eb="2">
      <t>シセツ</t>
    </rPh>
    <rPh sb="2" eb="4">
      <t>カチョウ</t>
    </rPh>
    <phoneticPr fontId="21"/>
  </si>
  <si>
    <t>総務課長</t>
    <rPh sb="0" eb="2">
      <t>ソウム</t>
    </rPh>
    <rPh sb="2" eb="4">
      <t>カチョウ</t>
    </rPh>
    <phoneticPr fontId="21"/>
  </si>
  <si>
    <t>社員</t>
    <rPh sb="0" eb="2">
      <t>シャイン</t>
    </rPh>
    <phoneticPr fontId="21"/>
  </si>
  <si>
    <r>
      <t xml:space="preserve">    （車両乗入申請   </t>
    </r>
    <r>
      <rPr>
        <sz val="8"/>
        <rFont val="游ゴシック"/>
        <family val="3"/>
        <charset val="128"/>
      </rPr>
      <t>Application for entry of ground handling vehicle）</t>
    </r>
    <phoneticPr fontId="1"/>
  </si>
  <si>
    <t>うち、消費税額（10％）</t>
    <phoneticPr fontId="1"/>
  </si>
  <si>
    <t>うち、消費税額（10％）</t>
    <rPh sb="3" eb="6">
      <t>ショウヒゼイ</t>
    </rPh>
    <rPh sb="6" eb="7">
      <t>ガク</t>
    </rPh>
    <phoneticPr fontId="1"/>
  </si>
  <si>
    <t>運航種別
Flight type</t>
    <rPh sb="0" eb="2">
      <t>ウンコウ</t>
    </rPh>
    <rPh sb="2" eb="4">
      <t>シュベツ</t>
    </rPh>
    <phoneticPr fontId="1"/>
  </si>
  <si>
    <t>フェリー運航　Ferry Flight</t>
    <rPh sb="4" eb="6">
      <t>ウンコウ</t>
    </rPh>
    <phoneticPr fontId="1"/>
  </si>
  <si>
    <t>旅客運航    Passenger Flight</t>
    <rPh sb="0" eb="2">
      <t>リョカク</t>
    </rPh>
    <rPh sb="2" eb="4">
      <t>ウンコウ</t>
    </rPh>
    <phoneticPr fontId="1"/>
  </si>
  <si>
    <t>⑦施設使用詳細</t>
    <rPh sb="1" eb="3">
      <t>シセツ</t>
    </rPh>
    <rPh sb="3" eb="5">
      <t>シヨウ</t>
    </rPh>
    <rPh sb="5" eb="7">
      <t>ショウサイ</t>
    </rPh>
    <phoneticPr fontId="1"/>
  </si>
  <si>
    <t>請求予定額（不課税分）</t>
    <rPh sb="0" eb="2">
      <t>セイキュウ</t>
    </rPh>
    <rPh sb="2" eb="4">
      <t>ヨテイ</t>
    </rPh>
    <rPh sb="4" eb="5">
      <t>ガク</t>
    </rPh>
    <rPh sb="6" eb="9">
      <t>フカゼイ</t>
    </rPh>
    <rPh sb="9" eb="10">
      <t>ブン</t>
    </rPh>
    <phoneticPr fontId="1"/>
  </si>
  <si>
    <t>税抜請求予定額（10％対象分）</t>
    <rPh sb="0" eb="2">
      <t>ゼイヌキ</t>
    </rPh>
    <rPh sb="2" eb="4">
      <t>セイキュウ</t>
    </rPh>
    <rPh sb="4" eb="6">
      <t>ヨテイ</t>
    </rPh>
    <rPh sb="6" eb="7">
      <t>ガク</t>
    </rPh>
    <rPh sb="11" eb="13">
      <t>タイショウ</t>
    </rPh>
    <rPh sb="13" eb="14">
      <t>ブン</t>
    </rPh>
    <phoneticPr fontId="1"/>
  </si>
  <si>
    <t>請求予定額（税込総計）</t>
    <rPh sb="0" eb="2">
      <t>セイキュウ</t>
    </rPh>
    <rPh sb="2" eb="4">
      <t>ヨテイ</t>
    </rPh>
    <rPh sb="4" eb="5">
      <t>ガク</t>
    </rPh>
    <rPh sb="6" eb="8">
      <t>ゼイコミ</t>
    </rPh>
    <rPh sb="8" eb="10">
      <t>ソウケイ</t>
    </rPh>
    <phoneticPr fontId="1"/>
  </si>
  <si>
    <t>税抜請求予定額（10％対象分）</t>
    <phoneticPr fontId="1"/>
  </si>
  <si>
    <t>請求予定額（不課税分）</t>
    <phoneticPr fontId="21"/>
  </si>
  <si>
    <t>最終請求予定額（税込総計）</t>
    <rPh sb="0" eb="2">
      <t>サイシュウ</t>
    </rPh>
    <phoneticPr fontId="1"/>
  </si>
  <si>
    <t>当初予定請求額（税抜）</t>
    <rPh sb="0" eb="2">
      <t>トウショ</t>
    </rPh>
    <rPh sb="2" eb="4">
      <t>ヨテイ</t>
    </rPh>
    <rPh sb="4" eb="6">
      <t>セイキュウ</t>
    </rPh>
    <rPh sb="6" eb="7">
      <t>ガク</t>
    </rPh>
    <rPh sb="8" eb="10">
      <t>ゼイヌキ</t>
    </rPh>
    <phoneticPr fontId="1"/>
  </si>
  <si>
    <t>　　　　　　　　　　　　　　　㊞</t>
    <phoneticPr fontId="1"/>
  </si>
  <si>
    <r>
      <t xml:space="preserve">（原申請日： 　　　 /    　　　 / 　　　    ）
</t>
    </r>
    <r>
      <rPr>
        <sz val="8"/>
        <rFont val="游ゴシック"/>
        <family val="3"/>
        <charset val="128"/>
      </rPr>
      <t>（Original date of application: yyyy/mm/dd）</t>
    </r>
    <rPh sb="1" eb="2">
      <t>ゲン</t>
    </rPh>
    <rPh sb="2" eb="4">
      <t>シンセイ</t>
    </rPh>
    <rPh sb="4" eb="5">
      <t>ビ</t>
    </rPh>
    <phoneticPr fontId="1"/>
  </si>
  <si>
    <t>　①到着時 Entry：   　　　→　石垣空港 ISG　/　②出発時 Exit：　石垣空港 ISG　→　　　　　　
 ③到着時 Entry：　　　　 →　石垣空港 ISG　/　④出発時 Exit：　石垣空港 ISG　→　　　　　　</t>
    <rPh sb="2" eb="4">
      <t>トウチャク</t>
    </rPh>
    <rPh sb="4" eb="5">
      <t>ジ</t>
    </rPh>
    <rPh sb="20" eb="22">
      <t>イシガキ</t>
    </rPh>
    <rPh sb="22" eb="24">
      <t>クウコウ</t>
    </rPh>
    <rPh sb="32" eb="34">
      <t>シュッパツ</t>
    </rPh>
    <rPh sb="34" eb="35">
      <t>ジ</t>
    </rPh>
    <rPh sb="42" eb="44">
      <t>イシガキ</t>
    </rPh>
    <rPh sb="44" eb="46">
      <t>クウコウ</t>
    </rPh>
    <phoneticPr fontId="1"/>
  </si>
  <si>
    <t xml:space="preserve">                                　　㊞</t>
    <phoneticPr fontId="1"/>
  </si>
  <si>
    <t>原申請どおり
Original Application</t>
    <rPh sb="0" eb="1">
      <t>ゲン</t>
    </rPh>
    <rPh sb="1" eb="3">
      <t>シンセイ</t>
    </rPh>
    <phoneticPr fontId="21"/>
  </si>
  <si>
    <t>変更　Change</t>
    <rPh sb="0" eb="2">
      <t>ヘンコウ</t>
    </rPh>
    <phoneticPr fontId="1"/>
  </si>
  <si>
    <t>変更後　After Change</t>
    <rPh sb="0" eb="2">
      <t>ヘンコウ</t>
    </rPh>
    <rPh sb="2" eb="3">
      <t>ゴ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</si>
</sst>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5" formatCode="&quot;¥&quot;#,##0;&quot;¥&quot;\-#,##0"/>
    <numFmt numFmtId="176" formatCode="#,##0&quot;yen&quot;"/>
    <numFmt numFmtId="177" formatCode="#,##0&quot;円&quot;"/>
    <numFmt numFmtId="178" formatCode="&quot;¥&quot;#,##0;[Red]&quot;¥&quot;#,##0"/>
    <numFmt numFmtId="179" formatCode="#,###&quot;席&quot;"/>
    <numFmt numFmtId="180" formatCode=";;;"/>
    <numFmt numFmtId="181" formatCode="General&quot;日&quot;"/>
    <numFmt numFmtId="182" formatCode="General&quot;人&quot;"/>
    <numFmt numFmtId="183" formatCode="h:mm;@"/>
  </numFmts>
  <fonts count="31"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1"/>
      <name val="游ゴシック"/>
      <family val="3"/>
      <charset val="128"/>
    </font>
    <font>
      <sz val="10"/>
      <name val="游ゴシック"/>
      <family val="3"/>
      <charset val="128"/>
    </font>
    <font>
      <b/>
      <sz val="16"/>
      <name val="游ゴシック"/>
      <family val="3"/>
      <charset val="128"/>
    </font>
    <font>
      <b/>
      <sz val="11"/>
      <name val="游ゴシック"/>
      <family val="3"/>
      <charset val="128"/>
    </font>
    <font>
      <sz val="8"/>
      <name val="游ゴシック"/>
      <family val="3"/>
      <charset val="128"/>
    </font>
    <font>
      <sz val="9"/>
      <name val="游ゴシック"/>
      <family val="3"/>
      <charset val="128"/>
    </font>
    <font>
      <sz val="9"/>
      <color rgb="FF000000"/>
      <name val="Meiryo UI"/>
      <family val="3"/>
      <charset val="128"/>
    </font>
    <font>
      <sz val="6"/>
      <name val="游ゴシック"/>
      <family val="3"/>
      <charset val="128"/>
    </font>
    <font>
      <b/>
      <sz val="10"/>
      <name val="游ゴシック"/>
      <family val="3"/>
      <charset val="128"/>
    </font>
    <font>
      <sz val="7"/>
      <name val="游ゴシック"/>
      <family val="3"/>
      <charset val="128"/>
    </font>
    <font>
      <sz val="10.5"/>
      <name val="游明朝"/>
      <family val="1"/>
      <charset val="128"/>
    </font>
    <font>
      <sz val="12"/>
      <name val="Times New Roman"/>
      <family val="1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</font>
    <font>
      <sz val="12"/>
      <name val="游ゴシック"/>
      <family val="3"/>
      <charset val="128"/>
    </font>
    <font>
      <u/>
      <sz val="11"/>
      <color theme="10"/>
      <name val="ＭＳ 明朝"/>
      <family val="1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2"/>
      <charset val="128"/>
    </font>
    <font>
      <sz val="18"/>
      <color theme="1"/>
      <name val="メイリオ"/>
      <family val="2"/>
      <charset val="128"/>
    </font>
    <font>
      <sz val="14"/>
      <color theme="1"/>
      <name val="メイリオ"/>
      <family val="3"/>
      <charset val="128"/>
    </font>
    <font>
      <sz val="11"/>
      <color rgb="FFFF0000"/>
      <name val="游ゴシック"/>
      <family val="3"/>
      <charset val="128"/>
    </font>
    <font>
      <sz val="6"/>
      <color rgb="FFFF0000"/>
      <name val="游ゴシック"/>
      <family val="3"/>
      <charset val="128"/>
    </font>
    <font>
      <sz val="10"/>
      <color rgb="FFFF0000"/>
      <name val="游ゴシック"/>
      <family val="3"/>
      <charset val="128"/>
    </font>
    <font>
      <sz val="9"/>
      <color rgb="FFFF0000"/>
      <name val="游ゴシック"/>
      <family val="3"/>
      <charset val="128"/>
    </font>
    <font>
      <sz val="7"/>
      <color rgb="FFFF0000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4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20" fillId="0" borderId="0">
      <alignment vertical="center"/>
    </xf>
    <xf numFmtId="38" fontId="20" fillId="0" borderId="0" applyFont="0" applyFill="0" applyBorder="0" applyAlignment="0" applyProtection="0">
      <alignment vertical="center"/>
    </xf>
  </cellStyleXfs>
  <cellXfs count="25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/>
    <xf numFmtId="0" fontId="2" fillId="0" borderId="0" xfId="0" applyFont="1" applyAlignment="1">
      <alignment horizontal="right" vertical="center"/>
    </xf>
    <xf numFmtId="2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right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9" fontId="2" fillId="0" borderId="1" xfId="1" applyFont="1" applyBorder="1" applyAlignment="1">
      <alignment horizontal="center" vertical="center"/>
    </xf>
    <xf numFmtId="14" fontId="3" fillId="0" borderId="14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12" xfId="0" applyFont="1" applyBorder="1"/>
    <xf numFmtId="0" fontId="6" fillId="0" borderId="0" xfId="0" applyFont="1" applyAlignment="1">
      <alignment horizontal="right" vertical="center"/>
    </xf>
    <xf numFmtId="176" fontId="13" fillId="0" borderId="19" xfId="0" applyNumberFormat="1" applyFont="1" applyBorder="1" applyAlignment="1">
      <alignment horizontal="right" vertical="center" wrapText="1"/>
    </xf>
    <xf numFmtId="177" fontId="12" fillId="0" borderId="19" xfId="0" applyNumberFormat="1" applyFont="1" applyBorder="1" applyAlignment="1">
      <alignment horizontal="right" vertical="center" wrapText="1"/>
    </xf>
    <xf numFmtId="0" fontId="6" fillId="0" borderId="0" xfId="0" applyFont="1"/>
    <xf numFmtId="0" fontId="12" fillId="0" borderId="0" xfId="0" applyFont="1" applyAlignment="1">
      <alignment horizontal="center" vertical="center" wrapText="1"/>
    </xf>
    <xf numFmtId="177" fontId="12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176" fontId="13" fillId="0" borderId="0" xfId="0" applyNumberFormat="1" applyFont="1" applyAlignment="1">
      <alignment horizontal="right" vertical="center" wrapText="1"/>
    </xf>
    <xf numFmtId="0" fontId="9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/>
    </xf>
    <xf numFmtId="0" fontId="6" fillId="3" borderId="8" xfId="0" applyFont="1" applyFill="1" applyBorder="1" applyAlignment="1">
      <alignment vertical="center"/>
    </xf>
    <xf numFmtId="0" fontId="2" fillId="3" borderId="5" xfId="0" applyFont="1" applyFill="1" applyBorder="1" applyAlignment="1">
      <alignment horizontal="justify" vertical="center"/>
    </xf>
    <xf numFmtId="0" fontId="2" fillId="3" borderId="11" xfId="0" applyFont="1" applyFill="1" applyBorder="1" applyAlignment="1">
      <alignment vertical="center"/>
    </xf>
    <xf numFmtId="0" fontId="6" fillId="0" borderId="5" xfId="0" applyFont="1" applyBorder="1" applyAlignment="1">
      <alignment vertical="top"/>
    </xf>
    <xf numFmtId="20" fontId="3" fillId="0" borderId="14" xfId="0" applyNumberFormat="1" applyFont="1" applyBorder="1" applyAlignment="1">
      <alignment horizontal="center" vertical="center"/>
    </xf>
    <xf numFmtId="14" fontId="3" fillId="2" borderId="14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2" xfId="0" applyFont="1" applyBorder="1"/>
    <xf numFmtId="0" fontId="2" fillId="0" borderId="2" xfId="0" applyFont="1" applyBorder="1"/>
    <xf numFmtId="0" fontId="9" fillId="0" borderId="2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5" fontId="2" fillId="0" borderId="1" xfId="2" applyNumberFormat="1" applyFont="1" applyBorder="1" applyAlignment="1">
      <alignment horizontal="right" vertical="center" indent="1"/>
    </xf>
    <xf numFmtId="5" fontId="15" fillId="2" borderId="1" xfId="2" applyNumberFormat="1" applyFont="1" applyFill="1" applyBorder="1" applyAlignment="1">
      <alignment horizontal="right" vertical="center" indent="1"/>
    </xf>
    <xf numFmtId="178" fontId="2" fillId="0" borderId="1" xfId="0" applyNumberFormat="1" applyFont="1" applyBorder="1" applyAlignment="1">
      <alignment horizontal="right" vertical="center" indent="1"/>
    </xf>
    <xf numFmtId="5" fontId="15" fillId="0" borderId="1" xfId="2" applyNumberFormat="1" applyFont="1" applyBorder="1" applyAlignment="1">
      <alignment horizontal="right" vertical="center" indent="1"/>
    </xf>
    <xf numFmtId="5" fontId="15" fillId="2" borderId="14" xfId="2" applyNumberFormat="1" applyFont="1" applyFill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80" fontId="2" fillId="0" borderId="0" xfId="0" applyNumberFormat="1" applyFont="1" applyAlignment="1">
      <alignment vertical="center"/>
    </xf>
    <xf numFmtId="180" fontId="2" fillId="0" borderId="0" xfId="0" applyNumberFormat="1" applyFont="1" applyAlignment="1">
      <alignment horizontal="left" wrapText="1"/>
    </xf>
    <xf numFmtId="180" fontId="2" fillId="0" borderId="0" xfId="0" applyNumberFormat="1" applyFont="1" applyAlignment="1">
      <alignment horizontal="center" vertical="center" wrapText="1"/>
    </xf>
    <xf numFmtId="180" fontId="6" fillId="0" borderId="0" xfId="0" applyNumberFormat="1" applyFont="1" applyAlignment="1">
      <alignment horizontal="center" vertical="center"/>
    </xf>
    <xf numFmtId="180" fontId="7" fillId="0" borderId="0" xfId="0" applyNumberFormat="1" applyFont="1" applyAlignment="1">
      <alignment horizontal="center" vertical="center"/>
    </xf>
    <xf numFmtId="180" fontId="2" fillId="0" borderId="0" xfId="2" applyNumberFormat="1" applyFont="1" applyAlignment="1">
      <alignment horizontal="center" vertical="center"/>
    </xf>
    <xf numFmtId="180" fontId="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right" vertical="center" wrapText="1"/>
    </xf>
    <xf numFmtId="0" fontId="2" fillId="0" borderId="1" xfId="1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5" fontId="2" fillId="0" borderId="1" xfId="0" applyNumberFormat="1" applyFont="1" applyBorder="1" applyAlignment="1">
      <alignment horizontal="right" vertical="center" indent="1"/>
    </xf>
    <xf numFmtId="14" fontId="2" fillId="0" borderId="0" xfId="0" applyNumberFormat="1" applyFont="1" applyAlignment="1">
      <alignment horizontal="center" vertical="center"/>
    </xf>
    <xf numFmtId="0" fontId="20" fillId="0" borderId="0" xfId="4">
      <alignment vertical="center"/>
    </xf>
    <xf numFmtId="0" fontId="20" fillId="0" borderId="0" xfId="4" applyAlignment="1">
      <alignment horizontal="center" vertical="center"/>
    </xf>
    <xf numFmtId="181" fontId="20" fillId="0" borderId="0" xfId="4" applyNumberFormat="1">
      <alignment vertical="center"/>
    </xf>
    <xf numFmtId="0" fontId="20" fillId="0" borderId="12" xfId="4" applyBorder="1" applyAlignment="1">
      <alignment horizontal="center" vertical="center"/>
    </xf>
    <xf numFmtId="0" fontId="22" fillId="0" borderId="0" xfId="4" applyFont="1" applyAlignment="1">
      <alignment horizontal="centerContinuous" vertical="center"/>
    </xf>
    <xf numFmtId="0" fontId="20" fillId="0" borderId="0" xfId="4" applyAlignment="1">
      <alignment horizontal="centerContinuous" vertical="center"/>
    </xf>
    <xf numFmtId="0" fontId="23" fillId="0" borderId="0" xfId="4" applyFont="1" applyAlignment="1">
      <alignment horizontal="centerContinuous" vertical="center"/>
    </xf>
    <xf numFmtId="0" fontId="23" fillId="0" borderId="0" xfId="4" applyFont="1">
      <alignment vertical="center"/>
    </xf>
    <xf numFmtId="0" fontId="25" fillId="0" borderId="0" xfId="4" applyFont="1">
      <alignment vertical="center"/>
    </xf>
    <xf numFmtId="14" fontId="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22" fillId="0" borderId="0" xfId="4" applyFont="1" applyAlignment="1">
      <alignment vertical="center" shrinkToFit="1"/>
    </xf>
    <xf numFmtId="182" fontId="20" fillId="0" borderId="0" xfId="4" applyNumberFormat="1" applyAlignment="1">
      <alignment horizontal="right" vertical="center"/>
    </xf>
    <xf numFmtId="0" fontId="20" fillId="0" borderId="9" xfId="4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24" fillId="0" borderId="0" xfId="4" applyFont="1">
      <alignment vertical="center"/>
    </xf>
    <xf numFmtId="0" fontId="20" fillId="0" borderId="6" xfId="4" applyBorder="1">
      <alignment vertical="center"/>
    </xf>
    <xf numFmtId="0" fontId="27" fillId="2" borderId="1" xfId="0" applyFont="1" applyFill="1" applyBorder="1" applyAlignment="1">
      <alignment horizontal="center" vertical="center" wrapText="1"/>
    </xf>
    <xf numFmtId="14" fontId="28" fillId="2" borderId="14" xfId="0" applyNumberFormat="1" applyFont="1" applyFill="1" applyBorder="1" applyAlignment="1">
      <alignment horizontal="center" vertical="center"/>
    </xf>
    <xf numFmtId="20" fontId="28" fillId="2" borderId="14" xfId="0" applyNumberFormat="1" applyFont="1" applyFill="1" applyBorder="1" applyAlignment="1">
      <alignment horizontal="center" vertical="center"/>
    </xf>
    <xf numFmtId="5" fontId="26" fillId="2" borderId="1" xfId="2" applyNumberFormat="1" applyFont="1" applyFill="1" applyBorder="1" applyAlignment="1">
      <alignment horizontal="right" vertical="center" indent="1"/>
    </xf>
    <xf numFmtId="178" fontId="26" fillId="2" borderId="1" xfId="0" applyNumberFormat="1" applyFont="1" applyFill="1" applyBorder="1" applyAlignment="1">
      <alignment horizontal="right" vertical="center" indent="1"/>
    </xf>
    <xf numFmtId="0" fontId="27" fillId="2" borderId="14" xfId="0" applyFont="1" applyFill="1" applyBorder="1" applyAlignment="1">
      <alignment horizontal="center" vertical="center" wrapText="1"/>
    </xf>
    <xf numFmtId="5" fontId="26" fillId="2" borderId="14" xfId="2" applyNumberFormat="1" applyFont="1" applyFill="1" applyBorder="1" applyAlignment="1">
      <alignment horizontal="right" vertical="center" indent="1"/>
    </xf>
    <xf numFmtId="5" fontId="3" fillId="0" borderId="1" xfId="0" applyNumberFormat="1" applyFont="1" applyBorder="1" applyAlignment="1">
      <alignment horizontal="right" vertical="center" indent="1"/>
    </xf>
    <xf numFmtId="5" fontId="3" fillId="2" borderId="1" xfId="0" applyNumberFormat="1" applyFont="1" applyFill="1" applyBorder="1" applyAlignment="1">
      <alignment horizontal="right" vertical="center" indent="1"/>
    </xf>
    <xf numFmtId="5" fontId="3" fillId="0" borderId="14" xfId="0" applyNumberFormat="1" applyFont="1" applyBorder="1" applyAlignment="1">
      <alignment horizontal="right" vertical="center" indent="1"/>
    </xf>
    <xf numFmtId="5" fontId="3" fillId="2" borderId="14" xfId="0" applyNumberFormat="1" applyFont="1" applyFill="1" applyBorder="1" applyAlignment="1">
      <alignment horizontal="right" vertical="center" indent="1"/>
    </xf>
    <xf numFmtId="5" fontId="2" fillId="2" borderId="1" xfId="0" applyNumberFormat="1" applyFont="1" applyFill="1" applyBorder="1" applyAlignment="1">
      <alignment horizontal="right" vertical="center" indent="1"/>
    </xf>
    <xf numFmtId="5" fontId="20" fillId="0" borderId="1" xfId="4" applyNumberFormat="1" applyBorder="1" applyAlignment="1">
      <alignment horizontal="right" vertical="center" indent="1"/>
    </xf>
    <xf numFmtId="0" fontId="20" fillId="0" borderId="30" xfId="4" applyBorder="1">
      <alignment vertical="center"/>
    </xf>
    <xf numFmtId="0" fontId="20" fillId="0" borderId="31" xfId="4" applyBorder="1">
      <alignment vertical="center"/>
    </xf>
    <xf numFmtId="5" fontId="20" fillId="0" borderId="0" xfId="4" applyNumberFormat="1" applyAlignment="1">
      <alignment horizontal="right" vertical="center" indent="1"/>
    </xf>
    <xf numFmtId="0" fontId="20" fillId="0" borderId="0" xfId="4" applyAlignment="1">
      <alignment horizontal="left" vertical="center"/>
    </xf>
    <xf numFmtId="5" fontId="2" fillId="0" borderId="32" xfId="0" applyNumberFormat="1" applyFont="1" applyBorder="1" applyAlignment="1">
      <alignment horizontal="right" vertical="center" indent="1"/>
    </xf>
    <xf numFmtId="180" fontId="5" fillId="0" borderId="0" xfId="0" applyNumberFormat="1" applyFont="1" applyAlignment="1">
      <alignment horizontal="centerContinuous" vertical="center"/>
    </xf>
    <xf numFmtId="180" fontId="2" fillId="2" borderId="0" xfId="2" applyNumberFormat="1" applyFont="1" applyFill="1" applyAlignment="1">
      <alignment vertical="center"/>
    </xf>
    <xf numFmtId="0" fontId="20" fillId="0" borderId="1" xfId="4" applyBorder="1" applyAlignment="1">
      <alignment horizontal="center" vertical="center"/>
    </xf>
    <xf numFmtId="0" fontId="20" fillId="0" borderId="8" xfId="4" applyBorder="1">
      <alignment vertical="center"/>
    </xf>
    <xf numFmtId="0" fontId="3" fillId="0" borderId="0" xfId="0" applyFont="1" applyAlignment="1">
      <alignment horizontal="left" vertical="center"/>
    </xf>
    <xf numFmtId="0" fontId="29" fillId="2" borderId="14" xfId="0" applyFont="1" applyFill="1" applyBorder="1" applyAlignment="1">
      <alignment horizontal="center" vertical="center"/>
    </xf>
    <xf numFmtId="183" fontId="3" fillId="0" borderId="1" xfId="0" applyNumberFormat="1" applyFont="1" applyBorder="1" applyAlignment="1">
      <alignment horizontal="center" vertical="center"/>
    </xf>
    <xf numFmtId="183" fontId="3" fillId="2" borderId="1" xfId="0" applyNumberFormat="1" applyFont="1" applyFill="1" applyBorder="1" applyAlignment="1">
      <alignment horizontal="center" vertical="center"/>
    </xf>
    <xf numFmtId="183" fontId="3" fillId="0" borderId="14" xfId="0" applyNumberFormat="1" applyFont="1" applyBorder="1" applyAlignment="1">
      <alignment horizontal="center" vertical="center"/>
    </xf>
    <xf numFmtId="183" fontId="3" fillId="2" borderId="14" xfId="0" applyNumberFormat="1" applyFont="1" applyFill="1" applyBorder="1" applyAlignment="1">
      <alignment horizontal="center" vertical="center"/>
    </xf>
    <xf numFmtId="0" fontId="2" fillId="2" borderId="0" xfId="2" applyNumberFormat="1" applyFont="1" applyFill="1" applyAlignment="1">
      <alignment vertical="center"/>
    </xf>
    <xf numFmtId="0" fontId="2" fillId="0" borderId="0" xfId="2" applyNumberFormat="1" applyFont="1" applyAlignment="1">
      <alignment vertical="center"/>
    </xf>
    <xf numFmtId="180" fontId="20" fillId="0" borderId="0" xfId="4" applyNumberFormat="1">
      <alignment vertical="center"/>
    </xf>
    <xf numFmtId="5" fontId="20" fillId="0" borderId="14" xfId="4" applyNumberFormat="1" applyBorder="1" applyAlignment="1">
      <alignment horizontal="right" vertical="center" indent="1"/>
    </xf>
    <xf numFmtId="5" fontId="20" fillId="0" borderId="10" xfId="4" applyNumberFormat="1" applyBorder="1" applyAlignment="1">
      <alignment horizontal="right" vertical="center" indent="1"/>
    </xf>
    <xf numFmtId="5" fontId="20" fillId="0" borderId="38" xfId="4" applyNumberFormat="1" applyBorder="1" applyAlignment="1">
      <alignment horizontal="right" vertical="center" inden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0" fillId="2" borderId="14" xfId="0" applyFont="1" applyFill="1" applyBorder="1" applyAlignment="1">
      <alignment horizontal="center" vertical="center" wrapText="1"/>
    </xf>
    <xf numFmtId="180" fontId="2" fillId="0" borderId="0" xfId="0" applyNumberFormat="1" applyFont="1" applyAlignment="1">
      <alignment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/>
    </xf>
    <xf numFmtId="14" fontId="11" fillId="0" borderId="14" xfId="0" applyNumberFormat="1" applyFont="1" applyBorder="1" applyAlignment="1">
      <alignment horizontal="center" vertical="center"/>
    </xf>
    <xf numFmtId="14" fontId="11" fillId="2" borderId="14" xfId="0" applyNumberFormat="1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180" fontId="20" fillId="0" borderId="0" xfId="4" applyNumberFormat="1" applyAlignment="1">
      <alignment horizontal="centerContinuous" vertical="center"/>
    </xf>
    <xf numFmtId="180" fontId="20" fillId="0" borderId="0" xfId="4" applyNumberFormat="1" applyAlignment="1">
      <alignment horizontal="center" vertical="center"/>
    </xf>
    <xf numFmtId="180" fontId="0" fillId="0" borderId="0" xfId="5" applyNumberFormat="1" applyFont="1" applyFill="1" applyBorder="1">
      <alignment vertical="center"/>
    </xf>
    <xf numFmtId="0" fontId="20" fillId="0" borderId="0" xfId="4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14" fontId="2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2" fillId="0" borderId="4" xfId="0" applyFont="1" applyBorder="1" applyAlignment="1">
      <alignment horizontal="left" vertical="center" wrapText="1" inden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79" fontId="2" fillId="0" borderId="4" xfId="0" applyNumberFormat="1" applyFont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 wrapText="1"/>
    </xf>
    <xf numFmtId="0" fontId="15" fillId="3" borderId="34" xfId="0" applyFont="1" applyFill="1" applyBorder="1" applyAlignment="1">
      <alignment horizontal="center" vertical="center" wrapText="1"/>
    </xf>
    <xf numFmtId="0" fontId="15" fillId="3" borderId="3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5" fillId="3" borderId="7" xfId="0" applyFont="1" applyFill="1" applyBorder="1" applyAlignment="1">
      <alignment horizontal="center" vertical="center" wrapText="1"/>
    </xf>
    <xf numFmtId="0" fontId="15" fillId="3" borderId="8" xfId="0" applyFont="1" applyFill="1" applyBorder="1" applyAlignment="1">
      <alignment horizontal="center" vertical="center" wrapText="1"/>
    </xf>
    <xf numFmtId="0" fontId="15" fillId="3" borderId="0" xfId="0" applyFont="1" applyFill="1" applyAlignment="1">
      <alignment horizontal="center" vertical="center" wrapText="1"/>
    </xf>
    <xf numFmtId="0" fontId="15" fillId="3" borderId="9" xfId="0" applyFont="1" applyFill="1" applyBorder="1" applyAlignment="1">
      <alignment horizontal="center" vertical="center" wrapText="1"/>
    </xf>
    <xf numFmtId="5" fontId="2" fillId="0" borderId="1" xfId="0" applyNumberFormat="1" applyFont="1" applyBorder="1" applyAlignment="1">
      <alignment horizontal="right" vertical="center" indent="1"/>
    </xf>
    <xf numFmtId="5" fontId="2" fillId="0" borderId="14" xfId="0" applyNumberFormat="1" applyFont="1" applyBorder="1" applyAlignment="1">
      <alignment horizontal="right" vertical="center" indent="1"/>
    </xf>
    <xf numFmtId="0" fontId="15" fillId="3" borderId="27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5" fontId="2" fillId="0" borderId="39" xfId="0" applyNumberFormat="1" applyFont="1" applyBorder="1" applyAlignment="1">
      <alignment horizontal="right" vertical="center" indent="1"/>
    </xf>
    <xf numFmtId="0" fontId="15" fillId="3" borderId="21" xfId="0" applyFont="1" applyFill="1" applyBorder="1" applyAlignment="1">
      <alignment horizontal="center" vertical="center" wrapText="1"/>
    </xf>
    <xf numFmtId="0" fontId="15" fillId="3" borderId="22" xfId="0" applyFont="1" applyFill="1" applyBorder="1" applyAlignment="1">
      <alignment horizontal="center" vertical="center" wrapText="1"/>
    </xf>
    <xf numFmtId="0" fontId="15" fillId="3" borderId="23" xfId="0" applyFont="1" applyFill="1" applyBorder="1" applyAlignment="1">
      <alignment horizontal="center" vertical="center" wrapText="1"/>
    </xf>
    <xf numFmtId="5" fontId="2" fillId="0" borderId="25" xfId="0" applyNumberFormat="1" applyFont="1" applyBorder="1" applyAlignment="1">
      <alignment horizontal="right" vertical="center" indent="1"/>
    </xf>
    <xf numFmtId="5" fontId="2" fillId="0" borderId="26" xfId="0" applyNumberFormat="1" applyFont="1" applyBorder="1" applyAlignment="1">
      <alignment horizontal="right" vertical="center" indent="1"/>
    </xf>
    <xf numFmtId="0" fontId="2" fillId="3" borderId="1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7" fillId="0" borderId="2" xfId="3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20" fillId="0" borderId="1" xfId="4" applyBorder="1" applyAlignment="1">
      <alignment horizontal="center" vertical="center"/>
    </xf>
    <xf numFmtId="0" fontId="20" fillId="0" borderId="14" xfId="4" applyBorder="1" applyAlignment="1">
      <alignment horizontal="center" vertical="center"/>
    </xf>
    <xf numFmtId="0" fontId="20" fillId="0" borderId="29" xfId="4" applyBorder="1" applyAlignment="1">
      <alignment horizontal="center" vertical="center"/>
    </xf>
    <xf numFmtId="0" fontId="20" fillId="0" borderId="10" xfId="4" applyBorder="1" applyAlignment="1">
      <alignment horizontal="center" vertical="center"/>
    </xf>
    <xf numFmtId="0" fontId="24" fillId="0" borderId="0" xfId="4" applyFont="1" applyAlignment="1">
      <alignment horizontal="center" vertical="center"/>
    </xf>
    <xf numFmtId="0" fontId="20" fillId="0" borderId="0" xfId="4" applyAlignment="1">
      <alignment horizontal="center" vertical="center"/>
    </xf>
    <xf numFmtId="0" fontId="22" fillId="0" borderId="0" xfId="4" applyFont="1" applyAlignment="1">
      <alignment horizontal="center" vertical="center" shrinkToFit="1"/>
    </xf>
    <xf numFmtId="0" fontId="20" fillId="0" borderId="9" xfId="4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20" fillId="0" borderId="3" xfId="4" applyBorder="1" applyAlignment="1">
      <alignment horizontal="center" vertical="center"/>
    </xf>
    <xf numFmtId="0" fontId="20" fillId="0" borderId="12" xfId="4" applyBorder="1" applyAlignment="1">
      <alignment horizontal="center" vertical="center"/>
    </xf>
    <xf numFmtId="0" fontId="20" fillId="4" borderId="11" xfId="4" applyFill="1" applyBorder="1" applyAlignment="1">
      <alignment horizontal="center" vertical="center"/>
    </xf>
    <xf numFmtId="0" fontId="20" fillId="4" borderId="13" xfId="4" applyFill="1" applyBorder="1" applyAlignment="1">
      <alignment horizontal="center" vertical="center"/>
    </xf>
    <xf numFmtId="0" fontId="20" fillId="4" borderId="1" xfId="4" applyFill="1" applyBorder="1" applyAlignment="1">
      <alignment horizontal="center" vertical="center"/>
    </xf>
    <xf numFmtId="0" fontId="20" fillId="4" borderId="36" xfId="4" applyFill="1" applyBorder="1" applyAlignment="1">
      <alignment horizontal="center" vertical="center"/>
    </xf>
    <xf numFmtId="0" fontId="20" fillId="4" borderId="37" xfId="4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0" fillId="4" borderId="5" xfId="4" applyFill="1" applyBorder="1" applyAlignment="1">
      <alignment horizontal="center" vertical="center"/>
    </xf>
    <xf numFmtId="0" fontId="20" fillId="4" borderId="7" xfId="4" applyFill="1" applyBorder="1" applyAlignment="1">
      <alignment horizontal="center" vertical="center"/>
    </xf>
  </cellXfs>
  <cellStyles count="6">
    <cellStyle name="パーセント" xfId="1" builtinId="5"/>
    <cellStyle name="ハイパーリンク" xfId="3" builtinId="8"/>
    <cellStyle name="桁区切り" xfId="2" builtinId="6"/>
    <cellStyle name="桁区切り 2" xfId="5" xr:uid="{5C3F2083-B42C-45EE-B840-CD49A0029CC3}"/>
    <cellStyle name="標準" xfId="0" builtinId="0"/>
    <cellStyle name="標準 2" xfId="4" xr:uid="{A22DF374-B79D-4EE6-98A2-C6750190560E}"/>
  </cellStyles>
  <dxfs count="17">
    <dxf>
      <font>
        <color rgb="FFFF0000"/>
      </font>
    </dxf>
    <dxf>
      <font>
        <color rgb="FFFF0000"/>
      </font>
    </dxf>
    <dxf>
      <font>
        <color rgb="FFFF0000"/>
      </font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 patternType="solid">
          <fgColor auto="1"/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ill>
        <patternFill>
          <bgColor theme="1" tint="0.499984740745262"/>
        </patternFill>
      </fill>
    </dxf>
    <dxf>
      <font>
        <color auto="1"/>
      </font>
      <fill>
        <patternFill>
          <bgColor theme="0" tint="-0.499984740745262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43</xdr:row>
      <xdr:rowOff>202098</xdr:rowOff>
    </xdr:from>
    <xdr:to>
      <xdr:col>4</xdr:col>
      <xdr:colOff>1030431</xdr:colOff>
      <xdr:row>43</xdr:row>
      <xdr:rowOff>205561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8575" y="13879998"/>
          <a:ext cx="4164156" cy="3463"/>
        </a:xfrm>
        <a:prstGeom prst="line">
          <a:avLst/>
        </a:prstGeom>
        <a:noFill/>
        <a:ln w="12700">
          <a:solidFill>
            <a:srgbClr val="00000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138546</xdr:colOff>
      <xdr:row>43</xdr:row>
      <xdr:rowOff>198784</xdr:rowOff>
    </xdr:from>
    <xdr:to>
      <xdr:col>9</xdr:col>
      <xdr:colOff>1457739</xdr:colOff>
      <xdr:row>43</xdr:row>
      <xdr:rowOff>205558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 flipV="1">
          <a:off x="5158221" y="13876684"/>
          <a:ext cx="4452918" cy="6774"/>
        </a:xfrm>
        <a:prstGeom prst="line">
          <a:avLst/>
        </a:prstGeom>
        <a:noFill/>
        <a:ln w="12700">
          <a:solidFill>
            <a:srgbClr val="000000"/>
          </a:solidFill>
          <a:prstDash val="lgDashDot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13</xdr:row>
          <xdr:rowOff>419100</xdr:rowOff>
        </xdr:from>
        <xdr:to>
          <xdr:col>3</xdr:col>
          <xdr:colOff>542925</xdr:colOff>
          <xdr:row>15</xdr:row>
          <xdr:rowOff>38100</xdr:rowOff>
        </xdr:to>
        <xdr:sp macro="" textlink="">
          <xdr:nvSpPr>
            <xdr:cNvPr id="35841" name="Check Box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0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JTA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14</xdr:row>
          <xdr:rowOff>95250</xdr:rowOff>
        </xdr:from>
        <xdr:to>
          <xdr:col>4</xdr:col>
          <xdr:colOff>104775</xdr:colOff>
          <xdr:row>14</xdr:row>
          <xdr:rowOff>381000</xdr:rowOff>
        </xdr:to>
        <xdr:sp macro="" textlink="">
          <xdr:nvSpPr>
            <xdr:cNvPr id="35842" name="Check Box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0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ANA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14</xdr:row>
          <xdr:rowOff>76200</xdr:rowOff>
        </xdr:from>
        <xdr:to>
          <xdr:col>5</xdr:col>
          <xdr:colOff>733425</xdr:colOff>
          <xdr:row>14</xdr:row>
          <xdr:rowOff>390525</xdr:rowOff>
        </xdr:to>
        <xdr:sp macro="" textlink="">
          <xdr:nvSpPr>
            <xdr:cNvPr id="35843" name="Check Box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0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Keito man the sky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190500</xdr:colOff>
          <xdr:row>12</xdr:row>
          <xdr:rowOff>38100</xdr:rowOff>
        </xdr:from>
        <xdr:to>
          <xdr:col>3</xdr:col>
          <xdr:colOff>104775</xdr:colOff>
          <xdr:row>12</xdr:row>
          <xdr:rowOff>400050</xdr:rowOff>
        </xdr:to>
        <xdr:sp macro="" textlink="">
          <xdr:nvSpPr>
            <xdr:cNvPr id="35844" name="Check Box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0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新規申請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476250</xdr:colOff>
          <xdr:row>12</xdr:row>
          <xdr:rowOff>0</xdr:rowOff>
        </xdr:from>
        <xdr:to>
          <xdr:col>6</xdr:col>
          <xdr:colOff>19050</xdr:colOff>
          <xdr:row>12</xdr:row>
          <xdr:rowOff>409575</xdr:rowOff>
        </xdr:to>
        <xdr:sp macro="" textlink="">
          <xdr:nvSpPr>
            <xdr:cNvPr id="35845" name="Check Box 5" hidden="1">
              <a:extLst>
                <a:ext uri="{63B3BB69-23CF-44E3-9099-C40C66FF867C}">
                  <a14:compatExt spid="_x0000_s35845"/>
                </a:ext>
                <a:ext uri="{FF2B5EF4-FFF2-40B4-BE49-F238E27FC236}">
                  <a16:creationId xmlns:a16="http://schemas.microsoft.com/office/drawing/2014/main" id="{00000000-0008-0000-0000-000005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変更・キャンセル申請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200025</xdr:colOff>
          <xdr:row>37</xdr:row>
          <xdr:rowOff>180975</xdr:rowOff>
        </xdr:from>
        <xdr:to>
          <xdr:col>4</xdr:col>
          <xdr:colOff>1000125</xdr:colOff>
          <xdr:row>38</xdr:row>
          <xdr:rowOff>161925</xdr:rowOff>
        </xdr:to>
        <xdr:sp macro="" textlink="">
          <xdr:nvSpPr>
            <xdr:cNvPr id="35846" name="Check Box 6" hidden="1">
              <a:extLst>
                <a:ext uri="{63B3BB69-23CF-44E3-9099-C40C66FF867C}">
                  <a14:compatExt spid="_x0000_s35846"/>
                </a:ext>
                <a:ext uri="{FF2B5EF4-FFF2-40B4-BE49-F238E27FC236}">
                  <a16:creationId xmlns:a16="http://schemas.microsoft.com/office/drawing/2014/main" id="{00000000-0008-0000-0000-000006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石垣空港管理事務所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38</xdr:row>
          <xdr:rowOff>209550</xdr:rowOff>
        </xdr:from>
        <xdr:to>
          <xdr:col>4</xdr:col>
          <xdr:colOff>152400</xdr:colOff>
          <xdr:row>39</xdr:row>
          <xdr:rowOff>190500</xdr:rowOff>
        </xdr:to>
        <xdr:sp macro="" textlink="">
          <xdr:nvSpPr>
            <xdr:cNvPr id="35847" name="Check Box 7" hidden="1">
              <a:extLst>
                <a:ext uri="{63B3BB69-23CF-44E3-9099-C40C66FF867C}">
                  <a14:compatExt spid="_x0000_s35847"/>
                </a:ext>
                <a:ext uri="{FF2B5EF4-FFF2-40B4-BE49-F238E27FC236}">
                  <a16:creationId xmlns:a16="http://schemas.microsoft.com/office/drawing/2014/main" id="{00000000-0008-0000-0000-000007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CIQ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209550</xdr:colOff>
          <xdr:row>39</xdr:row>
          <xdr:rowOff>209550</xdr:rowOff>
        </xdr:from>
        <xdr:to>
          <xdr:col>4</xdr:col>
          <xdr:colOff>704850</xdr:colOff>
          <xdr:row>40</xdr:row>
          <xdr:rowOff>180975</xdr:rowOff>
        </xdr:to>
        <xdr:sp macro="" textlink="">
          <xdr:nvSpPr>
            <xdr:cNvPr id="35848" name="Check Box 8" hidden="1">
              <a:extLst>
                <a:ext uri="{63B3BB69-23CF-44E3-9099-C40C66FF867C}">
                  <a14:compatExt spid="_x0000_s35848"/>
                </a:ext>
                <a:ext uri="{FF2B5EF4-FFF2-40B4-BE49-F238E27FC236}">
                  <a16:creationId xmlns:a16="http://schemas.microsoft.com/office/drawing/2014/main" id="{00000000-0008-0000-0000-000008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保安検査事業者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190500</xdr:colOff>
          <xdr:row>15</xdr:row>
          <xdr:rowOff>66675</xdr:rowOff>
        </xdr:from>
        <xdr:to>
          <xdr:col>4</xdr:col>
          <xdr:colOff>390525</xdr:colOff>
          <xdr:row>15</xdr:row>
          <xdr:rowOff>314325</xdr:rowOff>
        </xdr:to>
        <xdr:sp macro="" textlink="">
          <xdr:nvSpPr>
            <xdr:cNvPr id="35849" name="Check Box 9" hidden="1">
              <a:extLst>
                <a:ext uri="{63B3BB69-23CF-44E3-9099-C40C66FF867C}">
                  <a14:compatExt spid="_x0000_s35849"/>
                </a:ext>
                <a:ext uri="{FF2B5EF4-FFF2-40B4-BE49-F238E27FC236}">
                  <a16:creationId xmlns:a16="http://schemas.microsoft.com/office/drawing/2014/main" id="{00000000-0008-0000-0000-000009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出国のみ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419100</xdr:colOff>
          <xdr:row>15</xdr:row>
          <xdr:rowOff>66675</xdr:rowOff>
        </xdr:from>
        <xdr:to>
          <xdr:col>5</xdr:col>
          <xdr:colOff>114300</xdr:colOff>
          <xdr:row>15</xdr:row>
          <xdr:rowOff>314325</xdr:rowOff>
        </xdr:to>
        <xdr:sp macro="" textlink="">
          <xdr:nvSpPr>
            <xdr:cNvPr id="35850" name="Check Box 10" hidden="1">
              <a:extLst>
                <a:ext uri="{63B3BB69-23CF-44E3-9099-C40C66FF867C}">
                  <a14:compatExt spid="_x0000_s35850"/>
                </a:ext>
                <a:ext uri="{FF2B5EF4-FFF2-40B4-BE49-F238E27FC236}">
                  <a16:creationId xmlns:a16="http://schemas.microsoft.com/office/drawing/2014/main" id="{00000000-0008-0000-0000-00000A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入出国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214893</xdr:colOff>
          <xdr:row>38</xdr:row>
          <xdr:rowOff>94228</xdr:rowOff>
        </xdr:from>
        <xdr:to>
          <xdr:col>9</xdr:col>
          <xdr:colOff>637761</xdr:colOff>
          <xdr:row>40</xdr:row>
          <xdr:rowOff>82826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GrpSpPr/>
          </xdr:nvGrpSpPr>
          <xdr:grpSpPr>
            <a:xfrm>
              <a:off x="5234154" y="10944445"/>
              <a:ext cx="3553694" cy="518685"/>
              <a:chOff x="5919377" y="10417504"/>
              <a:chExt cx="2306775" cy="247649"/>
            </a:xfrm>
          </xdr:grpSpPr>
          <xdr:sp macro="" textlink="">
            <xdr:nvSpPr>
              <xdr:cNvPr id="35851" name="Check Box 11" hidden="1">
                <a:extLst>
                  <a:ext uri="{63B3BB69-23CF-44E3-9099-C40C66FF867C}">
                    <a14:compatExt spid="_x0000_s35851"/>
                  </a:ext>
                  <a:ext uri="{FF2B5EF4-FFF2-40B4-BE49-F238E27FC236}">
                    <a16:creationId xmlns:a16="http://schemas.microsoft.com/office/drawing/2014/main" id="{00000000-0008-0000-0000-00000B8C0000}"/>
                  </a:ext>
                </a:extLst>
              </xdr:cNvPr>
              <xdr:cNvSpPr/>
            </xdr:nvSpPr>
            <xdr:spPr bwMode="auto">
              <a:xfrm>
                <a:off x="5919377" y="10417504"/>
                <a:ext cx="695325" cy="24764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申請済 done</a:t>
                </a:r>
              </a:p>
            </xdr:txBody>
          </xdr:sp>
          <xdr:sp macro="" textlink="">
            <xdr:nvSpPr>
              <xdr:cNvPr id="35852" name="Check Box 12" hidden="1">
                <a:extLst>
                  <a:ext uri="{63B3BB69-23CF-44E3-9099-C40C66FF867C}">
                    <a14:compatExt spid="_x0000_s35852"/>
                  </a:ext>
                  <a:ext uri="{FF2B5EF4-FFF2-40B4-BE49-F238E27FC236}">
                    <a16:creationId xmlns:a16="http://schemas.microsoft.com/office/drawing/2014/main" id="{00000000-0008-0000-0000-00000C8C0000}"/>
                  </a:ext>
                </a:extLst>
              </xdr:cNvPr>
              <xdr:cNvSpPr/>
            </xdr:nvSpPr>
            <xdr:spPr bwMode="auto">
              <a:xfrm>
                <a:off x="6788743" y="10417758"/>
                <a:ext cx="1437409" cy="23812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22860" rIns="0" bIns="22860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申請なし unnecessary</a:t>
                </a:r>
              </a:p>
            </xdr:txBody>
          </xdr:sp>
        </xdr:grpSp>
        <xdr:clientData/>
      </xdr:twoCellAnchor>
    </mc:Choice>
    <mc:Fallback/>
  </mc:AlternateContent>
  <xdr:oneCellAnchor>
    <xdr:from>
      <xdr:col>13</xdr:col>
      <xdr:colOff>476250</xdr:colOff>
      <xdr:row>41</xdr:row>
      <xdr:rowOff>69273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3573125" y="1315662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133350</xdr:colOff>
          <xdr:row>15</xdr:row>
          <xdr:rowOff>57150</xdr:rowOff>
        </xdr:from>
        <xdr:to>
          <xdr:col>3</xdr:col>
          <xdr:colOff>219075</xdr:colOff>
          <xdr:row>15</xdr:row>
          <xdr:rowOff>304800</xdr:rowOff>
        </xdr:to>
        <xdr:sp macro="" textlink="">
          <xdr:nvSpPr>
            <xdr:cNvPr id="35853" name="Check Box 13" hidden="1">
              <a:extLst>
                <a:ext uri="{63B3BB69-23CF-44E3-9099-C40C66FF867C}">
                  <a14:compatExt spid="_x0000_s35853"/>
                </a:ext>
                <a:ext uri="{FF2B5EF4-FFF2-40B4-BE49-F238E27FC236}">
                  <a16:creationId xmlns:a16="http://schemas.microsoft.com/office/drawing/2014/main" id="{00000000-0008-0000-0000-00000D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入国のみ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588066</xdr:colOff>
      <xdr:row>43</xdr:row>
      <xdr:rowOff>389283</xdr:rowOff>
    </xdr:from>
    <xdr:to>
      <xdr:col>9</xdr:col>
      <xdr:colOff>1309894</xdr:colOff>
      <xdr:row>47</xdr:row>
      <xdr:rowOff>250255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4016" y="14067183"/>
          <a:ext cx="6989278" cy="1051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520573</xdr:colOff>
      <xdr:row>57</xdr:row>
      <xdr:rowOff>113218</xdr:rowOff>
    </xdr:from>
    <xdr:to>
      <xdr:col>5</xdr:col>
      <xdr:colOff>875051</xdr:colOff>
      <xdr:row>58</xdr:row>
      <xdr:rowOff>190500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3854323" y="8479343"/>
          <a:ext cx="1703853" cy="33128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>
              <a:latin typeface="メイリオ" panose="020B0604030504040204" pitchFamily="50" charset="-128"/>
              <a:ea typeface="メイリオ" panose="020B0604030504040204" pitchFamily="50" charset="-128"/>
            </a:rPr>
            <a:t>以下、弊社使用</a:t>
          </a:r>
        </a:p>
      </xdr:txBody>
    </xdr:sp>
    <xdr:clientData/>
  </xdr:twoCellAnchor>
  <xdr:twoCellAnchor editAs="oneCell">
    <xdr:from>
      <xdr:col>3</xdr:col>
      <xdr:colOff>356153</xdr:colOff>
      <xdr:row>60</xdr:row>
      <xdr:rowOff>187480</xdr:rowOff>
    </xdr:from>
    <xdr:to>
      <xdr:col>7</xdr:col>
      <xdr:colOff>1955937</xdr:colOff>
      <xdr:row>65</xdr:row>
      <xdr:rowOff>31886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5696" y="10383371"/>
          <a:ext cx="6983480" cy="1045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ISGAPO-SVR11\isgapo_s-02\01_&#32207;&#21209;&#35506;\08_&#22865;&#32004;&#26360;\02_&#22269;&#38555;&#32218;\&#26032;&#22269;&#38555;&#32218;&#26045;&#35373;&#20351;&#29992;&#26009;\2025&#22799;&#12480;&#12452;&#12516;&#12363;&#12425;\&#22269;&#38555;&#32218;&#26045;&#35373;&#20351;&#29992;&#30003;&#36796;&#26360;&#12539;&#22577;&#21578;&#26360;&#20803;&#12487;&#12540;&#12479;.xlsx" TargetMode="External"/><Relationship Id="rId1" Type="http://schemas.openxmlformats.org/officeDocument/2006/relationships/externalLinkPath" Target="file:///\\ISGAPO-SVR11\isgapo_s-02\01_&#32207;&#21209;&#35506;\08_&#22865;&#32004;&#26360;\02_&#22269;&#38555;&#32218;\&#26032;&#22269;&#38555;&#32218;&#26045;&#35373;&#20351;&#29992;&#26009;\2025&#22799;&#12480;&#12452;&#12516;&#12363;&#12425;\&#22269;&#38555;&#32218;&#26045;&#35373;&#20351;&#29992;&#30003;&#36796;&#26360;&#12539;&#22577;&#21578;&#26360;&#20803;&#12487;&#12540;&#1247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申込書様式"/>
      <sheetName val="Sheet2"/>
    </sheetNames>
    <sheetDataSet>
      <sheetData sheetId="0" refreshError="1"/>
      <sheetData sheetId="1">
        <row r="2">
          <cell r="A2" t="str">
            <v>2025年</v>
          </cell>
          <cell r="B2" t="str">
            <v>01月</v>
          </cell>
          <cell r="C2" t="str">
            <v>1日</v>
          </cell>
        </row>
        <row r="3">
          <cell r="A3" t="str">
            <v>2026年</v>
          </cell>
          <cell r="B3" t="str">
            <v>02月</v>
          </cell>
          <cell r="C3" t="str">
            <v>2日</v>
          </cell>
        </row>
        <row r="4">
          <cell r="A4" t="str">
            <v>2027年</v>
          </cell>
          <cell r="B4" t="str">
            <v>03月</v>
          </cell>
          <cell r="C4" t="str">
            <v>3日</v>
          </cell>
        </row>
        <row r="5">
          <cell r="A5" t="str">
            <v>2028年</v>
          </cell>
          <cell r="B5" t="str">
            <v>04月</v>
          </cell>
          <cell r="C5" t="str">
            <v>4日</v>
          </cell>
        </row>
        <row r="6">
          <cell r="A6" t="str">
            <v>2029年</v>
          </cell>
          <cell r="B6" t="str">
            <v>05月</v>
          </cell>
          <cell r="C6" t="str">
            <v>5日</v>
          </cell>
        </row>
        <row r="7">
          <cell r="A7" t="str">
            <v>2030年</v>
          </cell>
          <cell r="B7" t="str">
            <v>06月</v>
          </cell>
          <cell r="C7" t="str">
            <v>6日</v>
          </cell>
        </row>
        <row r="8">
          <cell r="B8" t="str">
            <v>07月</v>
          </cell>
          <cell r="C8" t="str">
            <v>7日</v>
          </cell>
        </row>
        <row r="9">
          <cell r="B9" t="str">
            <v>08月</v>
          </cell>
          <cell r="C9" t="str">
            <v>8日</v>
          </cell>
        </row>
        <row r="10">
          <cell r="B10" t="str">
            <v>09月</v>
          </cell>
          <cell r="C10" t="str">
            <v>9日</v>
          </cell>
        </row>
        <row r="11">
          <cell r="B11" t="str">
            <v>10月</v>
          </cell>
          <cell r="C11" t="str">
            <v>10日</v>
          </cell>
        </row>
        <row r="12">
          <cell r="B12" t="str">
            <v>11月</v>
          </cell>
          <cell r="C12" t="str">
            <v>11日</v>
          </cell>
        </row>
        <row r="13">
          <cell r="B13" t="str">
            <v>12月</v>
          </cell>
          <cell r="C13" t="str">
            <v>12日</v>
          </cell>
        </row>
        <row r="14">
          <cell r="C14" t="str">
            <v>13日</v>
          </cell>
        </row>
        <row r="15">
          <cell r="C15" t="str">
            <v>14日</v>
          </cell>
        </row>
        <row r="16">
          <cell r="C16" t="str">
            <v>15日</v>
          </cell>
        </row>
        <row r="17">
          <cell r="C17" t="str">
            <v>16日</v>
          </cell>
        </row>
        <row r="18">
          <cell r="C18" t="str">
            <v>17日</v>
          </cell>
        </row>
        <row r="19">
          <cell r="C19" t="str">
            <v>18日</v>
          </cell>
        </row>
        <row r="20">
          <cell r="C20" t="str">
            <v>19日</v>
          </cell>
        </row>
        <row r="21">
          <cell r="C21" t="str">
            <v>20日</v>
          </cell>
        </row>
        <row r="22">
          <cell r="C22" t="str">
            <v>21日</v>
          </cell>
        </row>
        <row r="23">
          <cell r="C23" t="str">
            <v>22日</v>
          </cell>
        </row>
        <row r="24">
          <cell r="C24" t="str">
            <v>23日</v>
          </cell>
        </row>
        <row r="25">
          <cell r="C25" t="str">
            <v>24日</v>
          </cell>
        </row>
        <row r="26">
          <cell r="C26" t="str">
            <v>25日</v>
          </cell>
        </row>
        <row r="27">
          <cell r="C27" t="str">
            <v>26日</v>
          </cell>
        </row>
        <row r="28">
          <cell r="C28" t="str">
            <v>27日</v>
          </cell>
        </row>
        <row r="29">
          <cell r="C29" t="str">
            <v>28日</v>
          </cell>
        </row>
        <row r="30">
          <cell r="C30" t="str">
            <v>29日</v>
          </cell>
        </row>
        <row r="31">
          <cell r="C31" t="str">
            <v>30日</v>
          </cell>
        </row>
        <row r="32">
          <cell r="C32" t="str">
            <v>31日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C774-A469-400D-8EB4-FB1B49247880}">
  <sheetPr>
    <tabColor theme="9" tint="0.59999389629810485"/>
    <pageSetUpPr fitToPage="1"/>
  </sheetPr>
  <dimension ref="A1:T55"/>
  <sheetViews>
    <sheetView tabSelected="1" view="pageBreakPreview" topLeftCell="A12" zoomScale="115" zoomScaleNormal="100" zoomScaleSheetLayoutView="115" workbookViewId="0">
      <selection activeCell="D20" sqref="D20:I20"/>
    </sheetView>
  </sheetViews>
  <sheetFormatPr defaultRowHeight="18.75" outlineLevelRow="1"/>
  <cols>
    <col min="1" max="1" width="2.125" style="2" customWidth="1"/>
    <col min="2" max="2" width="22.625" style="2" customWidth="1"/>
    <col min="3" max="3" width="9.125" style="2" customWidth="1"/>
    <col min="4" max="4" width="7.625" style="2" customWidth="1"/>
    <col min="5" max="5" width="14.25" style="2" customWidth="1"/>
    <col min="6" max="6" width="10.125" style="2" customWidth="1"/>
    <col min="7" max="7" width="10.875" style="2" customWidth="1"/>
    <col min="8" max="9" width="15.125" style="2" customWidth="1"/>
    <col min="10" max="10" width="20" style="2" customWidth="1"/>
    <col min="11" max="12" width="15.25" style="2" customWidth="1"/>
    <col min="13" max="13" width="14.375" style="2" customWidth="1"/>
    <col min="14" max="14" width="9" style="2"/>
    <col min="15" max="15" width="17.75" style="2" customWidth="1"/>
    <col min="16" max="16" width="9" style="2"/>
    <col min="17" max="17" width="12" style="2" customWidth="1"/>
    <col min="18" max="18" width="19.375" style="2" customWidth="1"/>
    <col min="19" max="19" width="35" style="2" customWidth="1"/>
    <col min="20" max="20" width="18.75" style="2" customWidth="1"/>
    <col min="21" max="16384" width="9" style="2"/>
  </cols>
  <sheetData>
    <row r="1" spans="1:14" ht="21" customHeight="1">
      <c r="A1" s="1"/>
      <c r="B1" s="1"/>
      <c r="C1" s="1"/>
      <c r="D1" s="1"/>
      <c r="E1" s="1"/>
      <c r="H1" s="20" t="s">
        <v>53</v>
      </c>
      <c r="I1" s="159">
        <f ca="1">TODAY()</f>
        <v>46237</v>
      </c>
      <c r="J1" s="159"/>
    </row>
    <row r="2" spans="1:14" ht="17.25" customHeight="1">
      <c r="B2" s="3" t="s">
        <v>5</v>
      </c>
      <c r="H2" s="38" t="s">
        <v>54</v>
      </c>
      <c r="I2" s="160" t="s">
        <v>68</v>
      </c>
      <c r="J2" s="160"/>
    </row>
    <row r="3" spans="1:14" ht="17.25" customHeight="1">
      <c r="B3" s="3" t="s">
        <v>6</v>
      </c>
    </row>
    <row r="4" spans="1:14" ht="17.25" customHeight="1">
      <c r="B4" s="3" t="s">
        <v>3</v>
      </c>
    </row>
    <row r="5" spans="1:14" ht="17.25" customHeight="1">
      <c r="B5" s="3" t="s">
        <v>4</v>
      </c>
    </row>
    <row r="6" spans="1:14" ht="17.25" customHeight="1">
      <c r="A6" s="3"/>
      <c r="H6" s="20" t="s">
        <v>20</v>
      </c>
    </row>
    <row r="7" spans="1:14" ht="17.25" customHeight="1">
      <c r="A7" s="3"/>
      <c r="H7" s="20" t="s">
        <v>22</v>
      </c>
    </row>
    <row r="8" spans="1:14" ht="17.25" customHeight="1">
      <c r="A8" s="3"/>
      <c r="H8" s="20" t="s">
        <v>21</v>
      </c>
      <c r="I8" s="161" t="s">
        <v>113</v>
      </c>
      <c r="J8" s="161"/>
    </row>
    <row r="9" spans="1:14" ht="6.75" customHeight="1">
      <c r="A9" s="3"/>
    </row>
    <row r="10" spans="1:14" ht="42" customHeight="1">
      <c r="B10" s="162" t="s">
        <v>72</v>
      </c>
      <c r="C10" s="162"/>
      <c r="D10" s="162"/>
      <c r="E10" s="162"/>
      <c r="F10" s="162"/>
      <c r="G10" s="162"/>
      <c r="H10" s="162"/>
      <c r="I10" s="162"/>
      <c r="J10" s="162"/>
      <c r="K10" s="4"/>
    </row>
    <row r="11" spans="1:14" ht="6.75" customHeight="1">
      <c r="B11" s="4"/>
      <c r="C11" s="4"/>
      <c r="D11" s="5"/>
      <c r="E11" s="4"/>
      <c r="F11" s="4"/>
      <c r="G11" s="4"/>
      <c r="H11" s="4"/>
      <c r="I11" s="4"/>
      <c r="J11" s="4"/>
      <c r="K11" s="125"/>
      <c r="L11" s="78"/>
      <c r="M11" s="78"/>
      <c r="N11" s="78"/>
    </row>
    <row r="12" spans="1:14" ht="35.25" customHeight="1">
      <c r="B12" s="163" t="s">
        <v>71</v>
      </c>
      <c r="C12" s="163"/>
      <c r="D12" s="163"/>
      <c r="E12" s="163"/>
      <c r="F12" s="163"/>
      <c r="G12" s="163"/>
      <c r="H12" s="163"/>
      <c r="I12" s="163"/>
      <c r="J12" s="163"/>
      <c r="K12" s="78"/>
      <c r="L12" s="78"/>
      <c r="M12" s="78"/>
      <c r="N12" s="78"/>
    </row>
    <row r="13" spans="1:14" ht="40.5" customHeight="1">
      <c r="B13" s="51" t="s">
        <v>8</v>
      </c>
      <c r="C13" s="67" t="s">
        <v>65</v>
      </c>
      <c r="D13" s="46"/>
      <c r="E13" s="7"/>
      <c r="F13" s="32"/>
      <c r="G13" s="157" t="s">
        <v>114</v>
      </c>
      <c r="H13" s="157"/>
      <c r="I13" s="157"/>
      <c r="J13" s="158"/>
      <c r="K13" s="79"/>
      <c r="L13" s="78"/>
      <c r="M13" s="78"/>
      <c r="N13" s="78"/>
    </row>
    <row r="14" spans="1:14" ht="37.5" customHeight="1">
      <c r="B14" s="51" t="s">
        <v>9</v>
      </c>
      <c r="C14" s="164"/>
      <c r="D14" s="165"/>
      <c r="E14" s="165"/>
      <c r="F14" s="165"/>
      <c r="G14" s="165"/>
      <c r="H14" s="165"/>
      <c r="I14" s="165"/>
      <c r="J14" s="166"/>
      <c r="K14" s="80"/>
      <c r="L14" s="78" t="s">
        <v>91</v>
      </c>
      <c r="M14" s="78"/>
      <c r="N14" s="78"/>
    </row>
    <row r="15" spans="1:14" ht="39" customHeight="1">
      <c r="B15" s="52" t="s">
        <v>10</v>
      </c>
      <c r="C15" s="65"/>
      <c r="D15" s="47"/>
      <c r="E15" s="7"/>
      <c r="F15" s="7"/>
      <c r="G15" s="19"/>
      <c r="H15" s="167"/>
      <c r="I15" s="167"/>
      <c r="J15" s="168"/>
      <c r="K15" s="78" t="s">
        <v>103</v>
      </c>
      <c r="L15" s="78" t="s">
        <v>70</v>
      </c>
      <c r="M15" s="78"/>
      <c r="N15" s="78"/>
    </row>
    <row r="16" spans="1:14" ht="35.25" customHeight="1">
      <c r="B16" s="52" t="s">
        <v>11</v>
      </c>
      <c r="C16" s="66" t="s">
        <v>25</v>
      </c>
      <c r="D16" s="7"/>
      <c r="E16" s="7"/>
      <c r="F16" s="7"/>
      <c r="G16" s="19"/>
      <c r="H16" s="169"/>
      <c r="I16" s="169"/>
      <c r="J16" s="170"/>
      <c r="K16" s="78" t="s">
        <v>104</v>
      </c>
      <c r="L16" s="78" t="s">
        <v>43</v>
      </c>
      <c r="M16" s="78"/>
      <c r="N16" s="78"/>
    </row>
    <row r="17" spans="2:17" ht="37.5" customHeight="1">
      <c r="B17" s="52" t="s">
        <v>14</v>
      </c>
      <c r="C17" s="171" t="s">
        <v>115</v>
      </c>
      <c r="D17" s="172"/>
      <c r="E17" s="172"/>
      <c r="F17" s="172"/>
      <c r="G17" s="172"/>
      <c r="H17" s="172"/>
      <c r="I17" s="172"/>
      <c r="J17" s="173"/>
      <c r="K17" s="78" t="s">
        <v>41</v>
      </c>
      <c r="L17" s="144" t="s">
        <v>56</v>
      </c>
      <c r="M17" s="78"/>
      <c r="N17" s="78"/>
    </row>
    <row r="18" spans="2:17" ht="34.5" customHeight="1">
      <c r="B18" s="52" t="s">
        <v>23</v>
      </c>
      <c r="C18" s="174" t="s">
        <v>12</v>
      </c>
      <c r="D18" s="175"/>
      <c r="E18" s="176"/>
      <c r="F18" s="176"/>
      <c r="G18" s="50" t="s">
        <v>13</v>
      </c>
      <c r="H18" s="177"/>
      <c r="I18" s="178"/>
      <c r="J18" s="179"/>
      <c r="K18" s="78" t="s">
        <v>42</v>
      </c>
      <c r="L18" s="78"/>
      <c r="M18" s="78"/>
      <c r="N18" s="78"/>
    </row>
    <row r="19" spans="2:17" ht="31.5" customHeight="1">
      <c r="B19" s="183" t="s">
        <v>105</v>
      </c>
      <c r="C19" s="186" t="s">
        <v>52</v>
      </c>
      <c r="D19" s="187"/>
      <c r="E19" s="48" t="s">
        <v>44</v>
      </c>
      <c r="F19" s="48" t="s">
        <v>94</v>
      </c>
      <c r="G19" s="63" t="s">
        <v>102</v>
      </c>
      <c r="H19" s="48" t="s">
        <v>45</v>
      </c>
      <c r="I19" s="48" t="s">
        <v>46</v>
      </c>
      <c r="J19" s="61" t="s">
        <v>69</v>
      </c>
      <c r="K19" s="81" t="s">
        <v>112</v>
      </c>
      <c r="L19" s="82" t="s">
        <v>55</v>
      </c>
      <c r="M19" s="78"/>
      <c r="N19" s="78"/>
    </row>
    <row r="20" spans="2:17" ht="38.1" customHeight="1">
      <c r="B20" s="184"/>
      <c r="C20" s="188" t="s">
        <v>57</v>
      </c>
      <c r="D20" s="64"/>
      <c r="E20" s="35"/>
      <c r="F20" s="58"/>
      <c r="G20" s="141"/>
      <c r="H20" s="62"/>
      <c r="I20" s="62"/>
      <c r="J20" s="70" t="str">
        <f>IF($D$20="","",IF($D$20=$L$14,$K20,$K20*$L20))</f>
        <v/>
      </c>
      <c r="K20" s="83" cm="1">
        <f t="array" ref="K20">IF($H$18="",0,IF($G$20="",0,IF($G$20=$K$15,0,_xlfn.IFS($H$18&lt;100,$N$44,H18&lt;200,$O$44,$H$18&gt;199,$P$44))))</f>
        <v>0</v>
      </c>
      <c r="L20" s="84" t="str" cm="1">
        <f t="array" ref="L20">IF($D20="","",IF($D20=$L$14,"",IF($D20=$L$16,_xlfn.IFS($M20&lt;2,$P$51,$M20&lt;3,$O$51,$M20=3,$N$51,$M20&gt;3,0),IF($E20=$E21,IF(OR(AND($G20=$K$15,$G21=$K$16),AND($G20=$K$16,$G21=$K$16),AND($G20=$K$15,$G21=$K$15)), 0,_xlfn.IFS($M20&lt;2,$P$51,$M20&lt;3,$O$51,$M20=3,$N$51,$M20&gt;3,0)),IF($G20=$K$15,0,IF($G20=$G21,_xlfn.IFS($M20&lt;2,$P$50,$M20&lt;3,$O$50,$M20=3,$N$50,$M20&gt;3,0),_xlfn.IFS($M20&lt;2,$P$51,$M20&lt;3,$O$51,$M20=3,$N$50,$M20&gt;3,0)))))))</f>
        <v/>
      </c>
      <c r="M20" s="84" t="str">
        <f>IF($E$20="","",E20-$I$1)</f>
        <v/>
      </c>
      <c r="N20" s="78"/>
    </row>
    <row r="21" spans="2:17" ht="38.1" hidden="1" customHeight="1" outlineLevel="1">
      <c r="B21" s="184"/>
      <c r="C21" s="189"/>
      <c r="D21" s="107"/>
      <c r="E21" s="108"/>
      <c r="F21" s="109"/>
      <c r="G21" s="146"/>
      <c r="H21" s="147"/>
      <c r="I21" s="147"/>
      <c r="J21" s="110" t="str" cm="1">
        <f t="array" ref="J21">IF($H$18="","",IF($D$20="","",IF($D$20=$L$14,0,IF($D$20=$L$16,0,IF($G$21="","",IF($G$21=$K$15,0,_xlfn.IFS($H$18&lt;100,$N$44,$H$18&lt;200,$O$44,$H$18&gt;199,$P$44)))))))</f>
        <v/>
      </c>
      <c r="K21" s="126"/>
      <c r="L21" s="84"/>
      <c r="M21" s="78"/>
      <c r="N21" s="78"/>
    </row>
    <row r="22" spans="2:17" ht="38.1" customHeight="1" collapsed="1">
      <c r="B22" s="184"/>
      <c r="C22" s="188" t="s">
        <v>58</v>
      </c>
      <c r="D22" s="64"/>
      <c r="E22" s="26"/>
      <c r="F22" s="21"/>
      <c r="G22" s="141"/>
      <c r="H22" s="62"/>
      <c r="I22" s="62"/>
      <c r="J22" s="72" t="str">
        <f>IF($D$22="","",IF($D$22=$L$14,$K22,$K22*$L22))</f>
        <v/>
      </c>
      <c r="K22" s="83" cm="1">
        <f t="array" ref="K22">IF($H$18="",0,IF($G$22="",0,IF($G$22=$K$15,0,_xlfn.IFS($H$18&lt;100,$N$45,$H$18&lt;200,$O$45,$H$18&gt;199,$P$45))))</f>
        <v>0</v>
      </c>
      <c r="L22" s="84" t="str" cm="1">
        <f t="array" ref="L22">IF($D22="","",IF($D22=$L$14,"",IF($D22=$L$16,_xlfn.IFS($M22&lt;2,$P$51,$M22&lt;3,$O$51,$M22=3,$N$51,$M22&gt;3,0),IF($E22=$E23,IF(OR(AND($G22=$K$15,$G23=$K$16),AND($G22=$K$16,$G23=$K$16),AND($G22=$K$15,$G23=$K$15)), 0,_xlfn.IFS($M22&lt;2,$P$51,$M22&lt;3,$O$51,$M22=3,$N$51,$M22&gt;3,0)),IF($G22=$K$15,0,IF($G22=$G23,_xlfn.IFS($M22&lt;2,$P$50,$M22&lt;3,$O$50,$M22=3,$N$50,$M22&gt;3,0),_xlfn.IFS($M22&lt;2,$P$51,$M22&lt;3,$O$51,$M22=3,$N$50,$M22&gt;3,0)))))))</f>
        <v/>
      </c>
      <c r="M22" s="84" t="str">
        <f>IF($E$22="","",E22-$I$1)</f>
        <v/>
      </c>
      <c r="N22" s="78"/>
      <c r="Q22" s="87"/>
    </row>
    <row r="23" spans="2:17" ht="38.1" hidden="1" customHeight="1" outlineLevel="1">
      <c r="B23" s="184"/>
      <c r="C23" s="189"/>
      <c r="D23" s="107"/>
      <c r="E23" s="108"/>
      <c r="F23" s="109"/>
      <c r="G23" s="146"/>
      <c r="H23" s="147"/>
      <c r="I23" s="147"/>
      <c r="J23" s="111" t="str" cm="1">
        <f t="array" ref="J23">IF($H$18="","",IF($D$22="","",IF($D$22=$L$14,0,IF($D$22=$L$16,0,IF($G$23="","",IF($G$23=$K$15,0,_xlfn.IFS($H$18&lt;100,$N$45,$H$18&lt;200,$O$45,$H$18&gt;199,$P$45)))))))</f>
        <v/>
      </c>
      <c r="K23" s="126"/>
      <c r="L23" s="84"/>
      <c r="M23" s="78"/>
      <c r="N23" s="78"/>
      <c r="O23" s="87"/>
      <c r="Q23" s="87"/>
    </row>
    <row r="24" spans="2:17" ht="38.1" customHeight="1" collapsed="1">
      <c r="B24" s="184"/>
      <c r="C24" s="188" t="s">
        <v>59</v>
      </c>
      <c r="D24" s="64"/>
      <c r="E24" s="26"/>
      <c r="F24" s="21"/>
      <c r="G24" s="141"/>
      <c r="H24" s="62"/>
      <c r="I24" s="62"/>
      <c r="J24" s="73" t="str">
        <f>IF($D$24="","",IF($D$24=$L$14,$K24,$K24*$L24))</f>
        <v/>
      </c>
      <c r="K24" s="83" cm="1">
        <f t="array" ref="K24">IF($H18="",0,IF($G$24="",0,IF($G$24=$K$15,0,_xlfn.IFS($H$18&lt;100,$N$44,$H$18&lt;200,$O$44,$H$18&gt;199,$P$44))))</f>
        <v>0</v>
      </c>
      <c r="L24" s="84" t="str" cm="1">
        <f t="array" ref="L24">IF($D24="","",IF($D24=$L$14,"",IF($D24=$L$16,_xlfn.IFS($M24&lt;2,$P$51,$M24&lt;3,$O$51,$M24=3,$N$51,$M24&gt;3,0),IF($E24=$E25,IF(OR(AND($G24=$K$15,$G25=$K$16),AND($G24=$K$16,$G25=$K$16),AND($G24=$K$15,$G25=$K$15)), 0,_xlfn.IFS($M24&lt;2,$P$51,$M24&lt;3,$O$51,$M24=3,$N$51,$M24&gt;3,0)),IF($G24=$K$15,0,IF($G24=$G25,_xlfn.IFS($M24&lt;2,$P$50,$M24&lt;3,$O$50,$M24=3,$N$50,$M24&gt;3,0),_xlfn.IFS($M24&lt;2,$P$51,$M24&lt;3,$O$51,$M24=3,$N$50,$M24&gt;3,0)))))))</f>
        <v/>
      </c>
      <c r="M24" s="84" t="str">
        <f>IF($E$24="","",E24-$I$1)</f>
        <v/>
      </c>
      <c r="N24" s="78"/>
      <c r="Q24" s="87"/>
    </row>
    <row r="25" spans="2:17" ht="38.1" hidden="1" customHeight="1" outlineLevel="1">
      <c r="B25" s="184"/>
      <c r="C25" s="189"/>
      <c r="D25" s="107"/>
      <c r="E25" s="108"/>
      <c r="F25" s="109"/>
      <c r="G25" s="146"/>
      <c r="H25" s="147"/>
      <c r="I25" s="147"/>
      <c r="J25" s="110" t="str" cm="1">
        <f t="array" ref="J25">IF($H$18="","",IF($D$24="","",IF($D$24=$L$14,0,IF($D$24=$L$16,0,IF($G$25="","",IF($G$25=$K$15,0,_xlfn.IFS($H$18&lt;100,$N$44,$H$18&lt;200,$O$44,$H$18&gt;199,$P$44)))))))</f>
        <v/>
      </c>
      <c r="K25" s="126"/>
      <c r="L25" s="84"/>
      <c r="M25" s="78"/>
      <c r="N25" s="78"/>
      <c r="Q25" s="87"/>
    </row>
    <row r="26" spans="2:17" ht="38.1" customHeight="1" collapsed="1">
      <c r="B26" s="184"/>
      <c r="C26" s="188" t="s">
        <v>60</v>
      </c>
      <c r="D26" s="64"/>
      <c r="E26" s="26"/>
      <c r="F26" s="21"/>
      <c r="G26" s="141"/>
      <c r="H26" s="62"/>
      <c r="I26" s="62"/>
      <c r="J26" s="73" t="str">
        <f>IF($D$26="","",IF($D$26=$L$14,$K26,$K26*$L26))</f>
        <v/>
      </c>
      <c r="K26" s="83" cm="1">
        <f t="array" ref="K26">IF($H$18="",0,IF($G$26="",0,IF($G$26=$K$15,0,_xlfn.IFS($H$18&lt;100,$N$45,$H$18&lt;200,$O$45,$H$18&gt;199,$P$45))))</f>
        <v>0</v>
      </c>
      <c r="L26" s="84" t="str" cm="1">
        <f t="array" ref="L26">IF($D26="","",IF($D26=$L$14,"",IF($D26=$L$16,_xlfn.IFS($M26&lt;2,$P$51,$M26&lt;3,$O$51,$M26=3,$N$51,$M26&gt;3,0),IF($E26=$E27,IF(OR(AND($G26=$K$15,$G27=$K$16),AND($G26=$K$16,$G27=$K$16),AND($G26=$K$15,$G27=$K$15)), 0,_xlfn.IFS($M26&lt;2,$P$51,$M26&lt;3,$O$51,$M26=3,$N$51,$M26&gt;3,0)),IF($G26=$K$15,0,IF($G26=$G27,_xlfn.IFS($M26&lt;2,$P$50,$M26&lt;3,$O$50,$M26=3,$N$50,$M26&gt;3,0),_xlfn.IFS($M26&lt;2,$P$51,$M26&lt;3,$O$51,$M26=3,$N$50,$M26&gt;3,0)))))))</f>
        <v/>
      </c>
      <c r="M26" s="84" t="str">
        <f>IF($E$26="","",E26-$I$1)</f>
        <v/>
      </c>
      <c r="N26" s="78"/>
      <c r="Q26" s="87"/>
    </row>
    <row r="27" spans="2:17" ht="38.1" hidden="1" customHeight="1" outlineLevel="1">
      <c r="B27" s="184"/>
      <c r="C27" s="189"/>
      <c r="D27" s="112"/>
      <c r="E27" s="108"/>
      <c r="F27" s="109"/>
      <c r="G27" s="143"/>
      <c r="H27" s="130"/>
      <c r="I27" s="130"/>
      <c r="J27" s="113" t="str" cm="1">
        <f t="array" ref="J27">IF($H$18="","",IF($D$26="","",IF($D$26=$L$14,0,IF($D$26=$L$16,0,IF($G$27="","",IF($G$27=$K$15,0,_xlfn.IFS($H$18&lt;100,$N$45,$H$18&lt;200,$O$45,$H$18&gt;199,$P$45)))))))</f>
        <v/>
      </c>
      <c r="K27" s="135"/>
      <c r="Q27" s="87"/>
    </row>
    <row r="28" spans="2:17" ht="17.25" customHeight="1" collapsed="1">
      <c r="B28" s="184"/>
      <c r="C28" s="190" t="s">
        <v>107</v>
      </c>
      <c r="D28" s="191"/>
      <c r="E28" s="191"/>
      <c r="F28" s="191"/>
      <c r="G28" s="191"/>
      <c r="H28" s="191"/>
      <c r="I28" s="192"/>
      <c r="J28" s="196" cm="1">
        <f t="array" ref="J28">SUMPRODUCT((D20:D27=L14)+(D20:D27=L15)+(D20:D27=L17), J20:J27)-IF(AND($G20=K16,$G21=$K15),$J20,0)-IF(AND($G22=K16,$G23=$K15),$J22,0)-IF(AND($G24=K16,$G25=$K15),$J24,0)-IF(AND($G26=K16,$G27=$K15),$J26,0)</f>
        <v>0</v>
      </c>
      <c r="K28" s="136"/>
      <c r="Q28" s="87"/>
    </row>
    <row r="29" spans="2:17" ht="13.5" customHeight="1">
      <c r="B29" s="184"/>
      <c r="C29" s="193"/>
      <c r="D29" s="194"/>
      <c r="E29" s="194"/>
      <c r="F29" s="194"/>
      <c r="G29" s="194"/>
      <c r="H29" s="194"/>
      <c r="I29" s="195"/>
      <c r="J29" s="197"/>
    </row>
    <row r="30" spans="2:17" ht="13.5" customHeight="1">
      <c r="B30" s="184"/>
      <c r="C30" s="190" t="s">
        <v>106</v>
      </c>
      <c r="D30" s="191"/>
      <c r="E30" s="191"/>
      <c r="F30" s="191"/>
      <c r="G30" s="191"/>
      <c r="H30" s="191"/>
      <c r="I30" s="192"/>
      <c r="J30" s="197">
        <f>SUMIF(D20:D27,L16, J20:J27)+IF(AND($G20=K16,$G21=$K15),$J20,0)+IF(AND($G22=K16,$G23=$K15),$J22,0)+IF(AND($G24=K16,$G25=$K15),$J24,0)+IF(AND($G26=K16,$G27=$K15),$J26,0)</f>
        <v>0</v>
      </c>
    </row>
    <row r="31" spans="2:17" ht="13.5" customHeight="1" thickBot="1">
      <c r="B31" s="184"/>
      <c r="C31" s="198"/>
      <c r="D31" s="199"/>
      <c r="E31" s="199"/>
      <c r="F31" s="199"/>
      <c r="G31" s="199"/>
      <c r="H31" s="199"/>
      <c r="I31" s="200"/>
      <c r="J31" s="201"/>
    </row>
    <row r="32" spans="2:17" ht="17.25" customHeight="1">
      <c r="B32" s="184"/>
      <c r="C32" s="202" t="s">
        <v>108</v>
      </c>
      <c r="D32" s="203"/>
      <c r="E32" s="203"/>
      <c r="F32" s="203"/>
      <c r="G32" s="203"/>
      <c r="H32" s="203"/>
      <c r="I32" s="203"/>
      <c r="J32" s="205">
        <f>J28+J30+J34</f>
        <v>0</v>
      </c>
    </row>
    <row r="33" spans="1:20" ht="13.5" customHeight="1" thickBot="1">
      <c r="B33" s="184"/>
      <c r="C33" s="204"/>
      <c r="D33" s="199"/>
      <c r="E33" s="199"/>
      <c r="F33" s="199"/>
      <c r="G33" s="199"/>
      <c r="H33" s="199"/>
      <c r="I33" s="199"/>
      <c r="J33" s="206"/>
    </row>
    <row r="34" spans="1:20" ht="28.5" customHeight="1">
      <c r="B34" s="185"/>
      <c r="C34" s="180" t="s">
        <v>100</v>
      </c>
      <c r="D34" s="181"/>
      <c r="E34" s="181"/>
      <c r="F34" s="181"/>
      <c r="G34" s="181"/>
      <c r="H34" s="181"/>
      <c r="I34" s="182"/>
      <c r="J34" s="124">
        <f>J28*0.1</f>
        <v>0</v>
      </c>
    </row>
    <row r="35" spans="1:20" ht="37.5" customHeight="1">
      <c r="B35" s="207" t="s">
        <v>15</v>
      </c>
      <c r="C35" s="208" t="s">
        <v>62</v>
      </c>
      <c r="D35" s="208"/>
      <c r="E35" s="208"/>
      <c r="F35" s="209"/>
      <c r="G35" s="163"/>
      <c r="H35" s="210"/>
      <c r="I35" s="60" t="s">
        <v>66</v>
      </c>
      <c r="J35" s="68"/>
    </row>
    <row r="36" spans="1:20" ht="21.75" customHeight="1">
      <c r="B36" s="207"/>
      <c r="C36" s="211" t="s">
        <v>64</v>
      </c>
      <c r="D36" s="211"/>
      <c r="E36" s="211"/>
      <c r="F36" s="212"/>
      <c r="G36" s="213"/>
      <c r="H36" s="213"/>
      <c r="I36" s="213"/>
      <c r="J36" s="214"/>
    </row>
    <row r="37" spans="1:20" ht="19.5" customHeight="1">
      <c r="B37" s="207"/>
      <c r="C37" s="215" t="s">
        <v>63</v>
      </c>
      <c r="D37" s="215"/>
      <c r="E37" s="215"/>
      <c r="F37" s="216"/>
      <c r="G37" s="217"/>
      <c r="H37" s="218"/>
      <c r="I37" s="49" t="s">
        <v>61</v>
      </c>
      <c r="J37" s="69"/>
    </row>
    <row r="38" spans="1:20" ht="21" customHeight="1">
      <c r="B38" s="53" t="s">
        <v>7</v>
      </c>
      <c r="C38" s="12" t="s">
        <v>19</v>
      </c>
      <c r="D38" s="10"/>
      <c r="E38" s="10"/>
      <c r="F38" s="10"/>
      <c r="G38" s="10"/>
      <c r="H38" s="10"/>
      <c r="I38" s="10"/>
      <c r="J38" s="11"/>
    </row>
    <row r="39" spans="1:20" ht="21" customHeight="1">
      <c r="B39" s="54" t="s">
        <v>16</v>
      </c>
      <c r="C39" s="14"/>
      <c r="D39" s="41" t="s">
        <v>17</v>
      </c>
      <c r="E39" s="23"/>
      <c r="F39" s="23"/>
      <c r="G39" s="129" t="s">
        <v>99</v>
      </c>
      <c r="J39" s="13"/>
    </row>
    <row r="40" spans="1:20" ht="21" customHeight="1">
      <c r="B40" s="54"/>
      <c r="C40" s="14"/>
      <c r="G40" s="24"/>
      <c r="J40" s="13"/>
    </row>
    <row r="41" spans="1:20" ht="21" customHeight="1" thickBot="1">
      <c r="B41" s="54"/>
      <c r="C41" s="36"/>
      <c r="D41" s="37" t="s">
        <v>18</v>
      </c>
      <c r="E41" s="37"/>
      <c r="F41" s="37"/>
      <c r="G41" s="8"/>
      <c r="H41" s="8"/>
      <c r="I41" s="8"/>
      <c r="J41" s="9"/>
      <c r="M41" s="2" t="s">
        <v>40</v>
      </c>
    </row>
    <row r="42" spans="1:20" ht="27" customHeight="1" thickBot="1">
      <c r="B42" s="55" t="s">
        <v>0</v>
      </c>
      <c r="C42" s="57" t="s">
        <v>24</v>
      </c>
      <c r="D42" s="10"/>
      <c r="E42" s="10"/>
      <c r="F42" s="10"/>
      <c r="G42" s="10"/>
      <c r="H42" s="10"/>
      <c r="I42" s="10"/>
      <c r="J42" s="11"/>
      <c r="M42" s="219" t="s">
        <v>26</v>
      </c>
      <c r="N42" s="221" t="s">
        <v>27</v>
      </c>
      <c r="O42" s="222"/>
      <c r="P42" s="223"/>
      <c r="Q42" s="224" t="s">
        <v>33</v>
      </c>
      <c r="R42" s="226" t="s">
        <v>34</v>
      </c>
      <c r="S42" s="227"/>
      <c r="T42" s="228"/>
    </row>
    <row r="43" spans="1:20" ht="19.5" customHeight="1" thickBot="1">
      <c r="B43" s="56"/>
      <c r="C43" s="15"/>
      <c r="D43" s="8"/>
      <c r="E43" s="8"/>
      <c r="F43" s="8"/>
      <c r="G43" s="8"/>
      <c r="H43" s="8"/>
      <c r="I43" s="8"/>
      <c r="J43" s="9"/>
      <c r="M43" s="220"/>
      <c r="N43" s="27" t="s">
        <v>28</v>
      </c>
      <c r="O43" s="27" t="s">
        <v>29</v>
      </c>
      <c r="P43" s="27" t="s">
        <v>30</v>
      </c>
      <c r="Q43" s="225"/>
      <c r="R43" s="30" t="s">
        <v>35</v>
      </c>
      <c r="S43" s="30" t="s">
        <v>36</v>
      </c>
      <c r="T43" s="30" t="s">
        <v>37</v>
      </c>
    </row>
    <row r="44" spans="1:20" ht="34.5" customHeight="1" thickBot="1">
      <c r="A44" s="16"/>
      <c r="B44" s="17"/>
      <c r="C44" s="17"/>
      <c r="D44" s="17"/>
      <c r="F44" s="25" t="s">
        <v>1</v>
      </c>
      <c r="G44" s="17"/>
      <c r="H44" s="17"/>
      <c r="I44" s="17"/>
      <c r="M44" s="28" t="s">
        <v>31</v>
      </c>
      <c r="N44" s="29">
        <v>24000</v>
      </c>
      <c r="O44" s="29">
        <v>36000</v>
      </c>
      <c r="P44" s="40">
        <v>54000</v>
      </c>
      <c r="Q44" s="31" t="s">
        <v>38</v>
      </c>
      <c r="R44" s="39">
        <v>24000</v>
      </c>
      <c r="S44" s="39">
        <v>36000</v>
      </c>
      <c r="T44" s="39">
        <v>54000</v>
      </c>
    </row>
    <row r="45" spans="1:20" ht="21" customHeight="1" thickBot="1">
      <c r="B45" s="6" t="s">
        <v>2</v>
      </c>
      <c r="E45" s="18"/>
      <c r="F45" s="18"/>
      <c r="G45" s="18"/>
      <c r="H45" s="18"/>
      <c r="M45" s="28" t="s">
        <v>32</v>
      </c>
      <c r="N45" s="29">
        <v>36000</v>
      </c>
      <c r="O45" s="29">
        <v>54000</v>
      </c>
      <c r="P45" s="40">
        <v>81000</v>
      </c>
      <c r="Q45" s="31" t="s">
        <v>39</v>
      </c>
      <c r="R45" s="39">
        <v>36000</v>
      </c>
      <c r="S45" s="39">
        <v>54000</v>
      </c>
      <c r="T45" s="39">
        <v>81000</v>
      </c>
    </row>
    <row r="46" spans="1:20" ht="21" customHeight="1">
      <c r="E46" s="18"/>
      <c r="F46" s="18"/>
      <c r="G46" s="18"/>
      <c r="H46" s="18"/>
      <c r="M46" s="42"/>
      <c r="N46" s="85"/>
      <c r="O46" s="85"/>
      <c r="P46" s="43"/>
      <c r="Q46" s="44"/>
      <c r="R46" s="45"/>
      <c r="S46" s="45"/>
      <c r="T46" s="45"/>
    </row>
    <row r="47" spans="1:20" ht="17.25" customHeight="1"/>
    <row r="48" spans="1:20" ht="21.75" customHeight="1"/>
    <row r="49" spans="1:16" ht="33.75" customHeight="1">
      <c r="A49" s="229" t="s">
        <v>67</v>
      </c>
      <c r="B49" s="229"/>
      <c r="C49" s="229"/>
      <c r="D49" s="229"/>
      <c r="E49" s="229"/>
      <c r="F49" s="229"/>
      <c r="G49" s="229"/>
      <c r="H49" s="229"/>
      <c r="I49" s="229"/>
      <c r="J49" s="229"/>
      <c r="M49" s="6"/>
      <c r="N49" s="33" t="s">
        <v>48</v>
      </c>
      <c r="O49" s="33" t="s">
        <v>49</v>
      </c>
      <c r="P49" s="33" t="s">
        <v>50</v>
      </c>
    </row>
    <row r="50" spans="1:16" ht="21" customHeight="1">
      <c r="M50" s="33" t="s">
        <v>47</v>
      </c>
      <c r="N50" s="86">
        <v>0.1</v>
      </c>
      <c r="O50" s="86">
        <v>0.2</v>
      </c>
      <c r="P50" s="34">
        <v>0.3</v>
      </c>
    </row>
    <row r="51" spans="1:16" ht="21" customHeight="1">
      <c r="M51" s="22" t="s">
        <v>51</v>
      </c>
      <c r="N51" s="86">
        <v>0.5</v>
      </c>
      <c r="O51" s="86">
        <v>0.8</v>
      </c>
      <c r="P51" s="34">
        <v>1</v>
      </c>
    </row>
    <row r="52" spans="1:16" ht="21" customHeight="1"/>
    <row r="53" spans="1:16" ht="21" customHeight="1"/>
    <row r="54" spans="1:16" ht="21" customHeight="1"/>
    <row r="55" spans="1:16" ht="21" customHeight="1"/>
  </sheetData>
  <mergeCells count="38">
    <mergeCell ref="M42:M43"/>
    <mergeCell ref="N42:P42"/>
    <mergeCell ref="Q42:Q43"/>
    <mergeCell ref="R42:T42"/>
    <mergeCell ref="A49:J49"/>
    <mergeCell ref="B35:B37"/>
    <mergeCell ref="C35:E35"/>
    <mergeCell ref="F35:H35"/>
    <mergeCell ref="C36:E36"/>
    <mergeCell ref="F36:J36"/>
    <mergeCell ref="C37:E37"/>
    <mergeCell ref="F37:H37"/>
    <mergeCell ref="J28:J29"/>
    <mergeCell ref="C30:I31"/>
    <mergeCell ref="J30:J31"/>
    <mergeCell ref="C32:I33"/>
    <mergeCell ref="J32:J33"/>
    <mergeCell ref="C34:I34"/>
    <mergeCell ref="B19:B34"/>
    <mergeCell ref="C19:D19"/>
    <mergeCell ref="C20:C21"/>
    <mergeCell ref="C22:C23"/>
    <mergeCell ref="C24:C25"/>
    <mergeCell ref="C26:C27"/>
    <mergeCell ref="C28:I29"/>
    <mergeCell ref="C14:J14"/>
    <mergeCell ref="H15:J15"/>
    <mergeCell ref="H16:J16"/>
    <mergeCell ref="C17:J17"/>
    <mergeCell ref="C18:D18"/>
    <mergeCell ref="E18:F18"/>
    <mergeCell ref="H18:J18"/>
    <mergeCell ref="G13:J13"/>
    <mergeCell ref="I1:J1"/>
    <mergeCell ref="I2:J2"/>
    <mergeCell ref="I8:J8"/>
    <mergeCell ref="B10:J10"/>
    <mergeCell ref="B12:J12"/>
  </mergeCells>
  <phoneticPr fontId="1"/>
  <conditionalFormatting sqref="J20">
    <cfRule type="expression" dxfId="16" priority="1">
      <formula>OR($D$20=$L$15,$D$20=$L$16)</formula>
    </cfRule>
  </conditionalFormatting>
  <conditionalFormatting sqref="J22">
    <cfRule type="expression" dxfId="15" priority="2">
      <formula>OR($D$22=$L$15,$D$22=$L$16)</formula>
    </cfRule>
  </conditionalFormatting>
  <conditionalFormatting sqref="J24">
    <cfRule type="expression" dxfId="14" priority="3">
      <formula>OR($D$24=$L$16,$D$24=$L$15)</formula>
    </cfRule>
  </conditionalFormatting>
  <conditionalFormatting sqref="J26">
    <cfRule type="expression" dxfId="13" priority="4">
      <formula>OR($D$26=$L$15,$D$26=$L$16)</formula>
    </cfRule>
  </conditionalFormatting>
  <dataValidations count="4">
    <dataValidation type="list" allowBlank="1" showInputMessage="1" showErrorMessage="1" sqref="G20:G27" xr:uid="{3914C251-2DFE-4BC1-A919-A8D76CC7D52D}">
      <formula1>$K$15:$K$16</formula1>
    </dataValidation>
    <dataValidation type="list" allowBlank="1" showInputMessage="1" showErrorMessage="1" sqref="H20:I27" xr:uid="{7DA6E4CA-B80A-4796-8CB6-881054D2BAD8}">
      <formula1>$K$17:$K$18</formula1>
    </dataValidation>
    <dataValidation type="list" allowBlank="1" showInputMessage="1" showErrorMessage="1" sqref="D26 D20 D22 D24" xr:uid="{88D616F9-DBA9-4032-9DCE-B67F008DD102}">
      <formula1>$L$14:$L$16</formula1>
    </dataValidation>
    <dataValidation type="whole" allowBlank="1" showInputMessage="1" showErrorMessage="1" errorTitle="入力制限" error="数字のみ入力してください。_x000a_「席」は自動で表示されます。" sqref="H18:J18" xr:uid="{50CAD576-D269-4FB0-A61F-C262A1965321}">
      <formula1>1</formula1>
      <formula2>30</formula2>
    </dataValidation>
  </dataValidations>
  <pageMargins left="0.43307086614173229" right="0.15748031496062992" top="0.31496062992125984" bottom="0.23622047244094491" header="0.27559055118110237" footer="0.15748031496062992"/>
  <pageSetup paperSize="9" scale="78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4" name="Check Box 1">
              <controlPr defaultSize="0" autoFill="0" autoLine="0" autoPict="0">
                <anchor moveWithCells="1">
                  <from>
                    <xdr:col>2</xdr:col>
                    <xdr:colOff>142875</xdr:colOff>
                    <xdr:row>13</xdr:row>
                    <xdr:rowOff>419100</xdr:rowOff>
                  </from>
                  <to>
                    <xdr:col>3</xdr:col>
                    <xdr:colOff>542925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5" name="Check Box 2">
              <controlPr defaultSize="0" autoFill="0" autoLine="0" autoPict="0">
                <anchor moveWithCells="1">
                  <from>
                    <xdr:col>3</xdr:col>
                    <xdr:colOff>190500</xdr:colOff>
                    <xdr:row>14</xdr:row>
                    <xdr:rowOff>95250</xdr:rowOff>
                  </from>
                  <to>
                    <xdr:col>4</xdr:col>
                    <xdr:colOff>104775</xdr:colOff>
                    <xdr:row>14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6" name="Check Box 3">
              <controlPr defaultSize="0" autoFill="0" autoLine="0" autoPict="0">
                <anchor moveWithCells="1">
                  <from>
                    <xdr:col>4</xdr:col>
                    <xdr:colOff>371475</xdr:colOff>
                    <xdr:row>14</xdr:row>
                    <xdr:rowOff>76200</xdr:rowOff>
                  </from>
                  <to>
                    <xdr:col>5</xdr:col>
                    <xdr:colOff>733425</xdr:colOff>
                    <xdr:row>14</xdr:row>
                    <xdr:rowOff>390525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7" name="Check Box 4">
              <controlPr defaultSize="0" autoFill="0" autoLine="0" autoPict="0">
                <anchor moveWithCells="1">
                  <from>
                    <xdr:col>2</xdr:col>
                    <xdr:colOff>190500</xdr:colOff>
                    <xdr:row>12</xdr:row>
                    <xdr:rowOff>38100</xdr:rowOff>
                  </from>
                  <to>
                    <xdr:col>3</xdr:col>
                    <xdr:colOff>104775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5" r:id="rId8" name="Check Box 5">
              <controlPr defaultSize="0" autoFill="0" autoLine="0" autoPict="0">
                <anchor moveWithCells="1">
                  <from>
                    <xdr:col>4</xdr:col>
                    <xdr:colOff>476250</xdr:colOff>
                    <xdr:row>12</xdr:row>
                    <xdr:rowOff>0</xdr:rowOff>
                  </from>
                  <to>
                    <xdr:col>6</xdr:col>
                    <xdr:colOff>19050</xdr:colOff>
                    <xdr:row>12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6" r:id="rId9" name="Check Box 6">
              <controlPr defaultSize="0" autoFill="0" autoLine="0" autoPict="0">
                <anchor moveWithCells="1">
                  <from>
                    <xdr:col>3</xdr:col>
                    <xdr:colOff>200025</xdr:colOff>
                    <xdr:row>37</xdr:row>
                    <xdr:rowOff>180975</xdr:rowOff>
                  </from>
                  <to>
                    <xdr:col>4</xdr:col>
                    <xdr:colOff>1000125</xdr:colOff>
                    <xdr:row>38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7" r:id="rId10" name="Check Box 7">
              <controlPr defaultSize="0" autoFill="0" autoLine="0" autoPict="0">
                <anchor moveWithCells="1">
                  <from>
                    <xdr:col>3</xdr:col>
                    <xdr:colOff>209550</xdr:colOff>
                    <xdr:row>38</xdr:row>
                    <xdr:rowOff>209550</xdr:rowOff>
                  </from>
                  <to>
                    <xdr:col>4</xdr:col>
                    <xdr:colOff>152400</xdr:colOff>
                    <xdr:row>39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8" r:id="rId11" name="Check Box 8">
              <controlPr defaultSize="0" autoFill="0" autoLine="0" autoPict="0">
                <anchor moveWithCells="1">
                  <from>
                    <xdr:col>3</xdr:col>
                    <xdr:colOff>209550</xdr:colOff>
                    <xdr:row>39</xdr:row>
                    <xdr:rowOff>209550</xdr:rowOff>
                  </from>
                  <to>
                    <xdr:col>4</xdr:col>
                    <xdr:colOff>704850</xdr:colOff>
                    <xdr:row>40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9" r:id="rId12" name="Check Box 9">
              <controlPr defaultSize="0" autoFill="0" autoLine="0" autoPict="0">
                <anchor moveWithCells="1">
                  <from>
                    <xdr:col>3</xdr:col>
                    <xdr:colOff>190500</xdr:colOff>
                    <xdr:row>15</xdr:row>
                    <xdr:rowOff>66675</xdr:rowOff>
                  </from>
                  <to>
                    <xdr:col>4</xdr:col>
                    <xdr:colOff>390525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0" r:id="rId13" name="Check Box 10">
              <controlPr defaultSize="0" autoFill="0" autoLine="0" autoPict="0">
                <anchor moveWithCells="1">
                  <from>
                    <xdr:col>4</xdr:col>
                    <xdr:colOff>419100</xdr:colOff>
                    <xdr:row>15</xdr:row>
                    <xdr:rowOff>66675</xdr:rowOff>
                  </from>
                  <to>
                    <xdr:col>5</xdr:col>
                    <xdr:colOff>114300</xdr:colOff>
                    <xdr:row>15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1" r:id="rId14" name="Check Box 11">
              <controlPr defaultSize="0" autoFill="0" autoLine="0" autoPict="0">
                <anchor moveWithCells="1">
                  <from>
                    <xdr:col>6</xdr:col>
                    <xdr:colOff>219075</xdr:colOff>
                    <xdr:row>38</xdr:row>
                    <xdr:rowOff>95250</xdr:rowOff>
                  </from>
                  <to>
                    <xdr:col>7</xdr:col>
                    <xdr:colOff>457200</xdr:colOff>
                    <xdr:row>40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2" r:id="rId15" name="Check Box 12">
              <controlPr defaultSize="0" autoFill="0" autoLine="0" autoPict="0">
                <anchor moveWithCells="1">
                  <from>
                    <xdr:col>7</xdr:col>
                    <xdr:colOff>723900</xdr:colOff>
                    <xdr:row>38</xdr:row>
                    <xdr:rowOff>95250</xdr:rowOff>
                  </from>
                  <to>
                    <xdr:col>9</xdr:col>
                    <xdr:colOff>638175</xdr:colOff>
                    <xdr:row>40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53" r:id="rId16" name="Check Box 13">
              <controlPr defaultSize="0" autoFill="0" autoLine="0" autoPict="0">
                <anchor moveWithCells="1">
                  <from>
                    <xdr:col>2</xdr:col>
                    <xdr:colOff>133350</xdr:colOff>
                    <xdr:row>15</xdr:row>
                    <xdr:rowOff>57150</xdr:rowOff>
                  </from>
                  <to>
                    <xdr:col>3</xdr:col>
                    <xdr:colOff>219075</xdr:colOff>
                    <xdr:row>15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4ED65-2036-4287-A5E9-F6D1DDD839B1}">
  <sheetPr>
    <tabColor theme="9" tint="0.59999389629810485"/>
    <pageSetUpPr fitToPage="1"/>
  </sheetPr>
  <dimension ref="B1:Z75"/>
  <sheetViews>
    <sheetView view="pageBreakPreview" zoomScale="115" zoomScaleNormal="100" zoomScaleSheetLayoutView="115" workbookViewId="0">
      <selection activeCell="K29" sqref="K29"/>
    </sheetView>
  </sheetViews>
  <sheetFormatPr defaultRowHeight="18.75" outlineLevelRow="1"/>
  <cols>
    <col min="1" max="1" width="1.125" style="90" customWidth="1"/>
    <col min="2" max="2" width="4" style="90" customWidth="1"/>
    <col min="3" max="3" width="20.875" style="90" customWidth="1"/>
    <col min="4" max="4" width="17.875" style="90" customWidth="1"/>
    <col min="5" max="7" width="17.625" style="90" customWidth="1"/>
    <col min="8" max="8" width="26.125" style="90" customWidth="1"/>
    <col min="9" max="9" width="2.625" style="90" customWidth="1"/>
    <col min="10" max="11" width="13.25" style="137" customWidth="1"/>
    <col min="12" max="12" width="14.875" style="137" customWidth="1"/>
    <col min="13" max="13" width="14.625" style="137" customWidth="1"/>
    <col min="14" max="16" width="14.625" style="90" customWidth="1"/>
    <col min="17" max="19" width="10.625" style="90" customWidth="1"/>
    <col min="20" max="16384" width="9" style="90"/>
  </cols>
  <sheetData>
    <row r="1" spans="2:13" ht="9" customHeight="1"/>
    <row r="2" spans="2:13" ht="18" customHeight="1">
      <c r="G2" s="20" t="s">
        <v>53</v>
      </c>
      <c r="H2" s="89">
        <f ca="1">TODAY()</f>
        <v>46237</v>
      </c>
      <c r="I2" s="99"/>
    </row>
    <row r="3" spans="2:13" ht="22.5">
      <c r="B3" s="97" t="s">
        <v>80</v>
      </c>
      <c r="G3" s="38" t="s">
        <v>54</v>
      </c>
      <c r="H3" s="25" t="s">
        <v>68</v>
      </c>
      <c r="I3" s="100"/>
    </row>
    <row r="4" spans="2:13" ht="22.5">
      <c r="B4" s="98" t="s">
        <v>79</v>
      </c>
    </row>
    <row r="5" spans="2:13" ht="22.5">
      <c r="B5" s="98" t="s">
        <v>78</v>
      </c>
    </row>
    <row r="6" spans="2:13" ht="22.5">
      <c r="B6" s="98" t="s">
        <v>77</v>
      </c>
      <c r="G6" s="97" t="s">
        <v>76</v>
      </c>
    </row>
    <row r="7" spans="2:13" ht="22.5">
      <c r="B7" s="98" t="s">
        <v>75</v>
      </c>
      <c r="G7" s="20" t="s">
        <v>20</v>
      </c>
      <c r="H7" s="2"/>
      <c r="I7" s="2"/>
    </row>
    <row r="8" spans="2:13">
      <c r="G8" s="20" t="s">
        <v>22</v>
      </c>
      <c r="H8" s="2"/>
      <c r="I8" s="2"/>
    </row>
    <row r="9" spans="2:13">
      <c r="G9" s="20" t="s">
        <v>21</v>
      </c>
      <c r="H9" s="161" t="s">
        <v>116</v>
      </c>
      <c r="I9" s="161"/>
    </row>
    <row r="10" spans="2:13" ht="30.75" customHeight="1"/>
    <row r="11" spans="2:13" ht="28.5">
      <c r="B11" s="234" t="s">
        <v>81</v>
      </c>
      <c r="C11" s="234"/>
      <c r="D11" s="234"/>
      <c r="E11" s="234"/>
      <c r="F11" s="234"/>
      <c r="G11" s="234"/>
      <c r="H11" s="234"/>
      <c r="I11" s="105"/>
      <c r="J11" s="153"/>
      <c r="K11" s="153"/>
    </row>
    <row r="12" spans="2:13" ht="12" customHeight="1">
      <c r="B12" s="96"/>
      <c r="C12" s="95"/>
      <c r="D12" s="95"/>
      <c r="E12" s="95"/>
      <c r="F12" s="95"/>
      <c r="G12" s="95"/>
      <c r="H12" s="95"/>
      <c r="I12" s="95"/>
    </row>
    <row r="13" spans="2:13" ht="19.5">
      <c r="B13" s="236" t="s">
        <v>92</v>
      </c>
      <c r="C13" s="236"/>
      <c r="D13" s="236"/>
      <c r="E13" s="236"/>
      <c r="F13" s="236"/>
      <c r="G13" s="236"/>
      <c r="H13" s="236"/>
      <c r="I13" s="236"/>
      <c r="J13" s="101"/>
      <c r="K13" s="101"/>
      <c r="L13" s="90"/>
      <c r="M13" s="90"/>
    </row>
    <row r="14" spans="2:13" ht="30" customHeight="1">
      <c r="B14" s="94"/>
      <c r="C14" s="94"/>
      <c r="D14" s="94"/>
      <c r="E14" s="94"/>
      <c r="F14" s="94"/>
      <c r="G14" s="94"/>
      <c r="H14" s="94"/>
      <c r="I14" s="94"/>
      <c r="J14" s="94"/>
      <c r="K14" s="156" t="s">
        <v>117</v>
      </c>
      <c r="L14" s="90"/>
      <c r="M14" s="90"/>
    </row>
    <row r="15" spans="2:13" ht="21" customHeight="1">
      <c r="D15" s="93" t="s">
        <v>82</v>
      </c>
      <c r="E15" s="240"/>
      <c r="F15" s="240"/>
      <c r="J15" s="90"/>
      <c r="K15" s="2" t="s">
        <v>43</v>
      </c>
      <c r="L15" s="2" t="s">
        <v>118</v>
      </c>
      <c r="M15" s="90" t="s">
        <v>119</v>
      </c>
    </row>
    <row r="16" spans="2:13" ht="30.75" customHeight="1">
      <c r="D16" s="93" t="s">
        <v>74</v>
      </c>
      <c r="E16" s="239"/>
      <c r="F16" s="239"/>
      <c r="G16" s="91" t="s">
        <v>89</v>
      </c>
      <c r="H16" s="93"/>
      <c r="I16" s="95"/>
      <c r="J16" s="95"/>
      <c r="K16" s="2" t="s">
        <v>70</v>
      </c>
      <c r="L16" s="90"/>
      <c r="M16" s="90"/>
    </row>
    <row r="17" spans="2:13" ht="33" customHeight="1">
      <c r="J17" s="90"/>
      <c r="K17" s="90"/>
      <c r="L17" s="90"/>
      <c r="M17" s="90"/>
    </row>
    <row r="18" spans="2:13" ht="33">
      <c r="C18" s="238" t="s">
        <v>52</v>
      </c>
      <c r="D18" s="238"/>
      <c r="E18" s="48" t="s">
        <v>44</v>
      </c>
      <c r="F18" s="48" t="s">
        <v>94</v>
      </c>
      <c r="G18" s="63" t="s">
        <v>102</v>
      </c>
      <c r="H18" s="61" t="s">
        <v>69</v>
      </c>
      <c r="J18" s="90"/>
      <c r="K18" s="2" t="s">
        <v>103</v>
      </c>
      <c r="L18" s="90"/>
      <c r="M18" s="90"/>
    </row>
    <row r="19" spans="2:13" ht="36.950000000000003" customHeight="1">
      <c r="B19" s="237">
        <v>1</v>
      </c>
      <c r="C19" s="246" t="s">
        <v>57</v>
      </c>
      <c r="D19" s="75"/>
      <c r="E19" s="26"/>
      <c r="F19" s="131"/>
      <c r="G19" s="145"/>
      <c r="H19" s="114"/>
      <c r="J19" s="90"/>
      <c r="K19" s="2" t="s">
        <v>104</v>
      </c>
      <c r="L19" s="90"/>
      <c r="M19" s="90"/>
    </row>
    <row r="20" spans="2:13" ht="36.950000000000003" customHeight="1">
      <c r="B20" s="237"/>
      <c r="C20" s="246"/>
      <c r="D20" s="76"/>
      <c r="E20" s="104"/>
      <c r="F20" s="132"/>
      <c r="G20" s="148"/>
      <c r="H20" s="115"/>
      <c r="I20" s="102"/>
      <c r="J20" s="154"/>
      <c r="K20" s="155"/>
    </row>
    <row r="21" spans="2:13" ht="36.950000000000003" hidden="1" customHeight="1" outlineLevel="1">
      <c r="B21" s="103"/>
      <c r="C21" s="246"/>
      <c r="D21" s="76"/>
      <c r="E21" s="104"/>
      <c r="F21" s="132"/>
      <c r="G21" s="148"/>
      <c r="H21" s="115"/>
      <c r="I21" s="102"/>
      <c r="J21" s="154"/>
      <c r="K21" s="155"/>
    </row>
    <row r="22" spans="2:13" ht="36.950000000000003" customHeight="1" collapsed="1">
      <c r="B22" s="237">
        <v>2</v>
      </c>
      <c r="C22" s="246" t="s">
        <v>58</v>
      </c>
      <c r="D22" s="75"/>
      <c r="E22" s="26"/>
      <c r="F22" s="131"/>
      <c r="G22" s="145"/>
      <c r="H22" s="114"/>
      <c r="I22" s="102"/>
      <c r="J22" s="154"/>
      <c r="K22" s="155"/>
    </row>
    <row r="23" spans="2:13" ht="36.950000000000003" customHeight="1">
      <c r="B23" s="237"/>
      <c r="C23" s="246"/>
      <c r="D23" s="76"/>
      <c r="E23" s="104"/>
      <c r="F23" s="132"/>
      <c r="G23" s="148"/>
      <c r="H23" s="115"/>
      <c r="I23" s="102"/>
      <c r="J23" s="154"/>
      <c r="K23" s="155"/>
    </row>
    <row r="24" spans="2:13" ht="36.950000000000003" hidden="1" customHeight="1" outlineLevel="1">
      <c r="B24" s="103"/>
      <c r="C24" s="246"/>
      <c r="D24" s="76"/>
      <c r="E24" s="104"/>
      <c r="F24" s="132"/>
      <c r="G24" s="148"/>
      <c r="H24" s="115"/>
      <c r="I24" s="102"/>
      <c r="J24" s="154"/>
      <c r="K24" s="155"/>
    </row>
    <row r="25" spans="2:13" ht="36.950000000000003" customHeight="1" collapsed="1">
      <c r="B25" s="237">
        <v>3</v>
      </c>
      <c r="C25" s="246" t="s">
        <v>59</v>
      </c>
      <c r="D25" s="75"/>
      <c r="E25" s="26"/>
      <c r="F25" s="131"/>
      <c r="G25" s="145"/>
      <c r="H25" s="114"/>
      <c r="I25" s="102"/>
      <c r="J25" s="154"/>
      <c r="K25" s="155"/>
    </row>
    <row r="26" spans="2:13" ht="36.950000000000003" customHeight="1">
      <c r="B26" s="237"/>
      <c r="C26" s="246"/>
      <c r="D26" s="76"/>
      <c r="E26" s="104"/>
      <c r="F26" s="132"/>
      <c r="G26" s="148"/>
      <c r="H26" s="115"/>
      <c r="I26" s="102"/>
      <c r="J26" s="154"/>
      <c r="K26" s="155"/>
    </row>
    <row r="27" spans="2:13" ht="36.950000000000003" hidden="1" customHeight="1" outlineLevel="1">
      <c r="B27" s="103"/>
      <c r="C27" s="246"/>
      <c r="D27" s="76"/>
      <c r="E27" s="104"/>
      <c r="F27" s="132"/>
      <c r="G27" s="148"/>
      <c r="H27" s="115"/>
      <c r="I27" s="102"/>
      <c r="J27" s="154"/>
      <c r="K27" s="155"/>
    </row>
    <row r="28" spans="2:13" ht="35.25" customHeight="1" collapsed="1">
      <c r="B28" s="237">
        <v>4</v>
      </c>
      <c r="C28" s="246" t="s">
        <v>60</v>
      </c>
      <c r="D28" s="75"/>
      <c r="E28" s="26"/>
      <c r="F28" s="131"/>
      <c r="G28" s="145"/>
      <c r="H28" s="114"/>
      <c r="I28" s="102"/>
      <c r="J28" s="154"/>
      <c r="K28" s="155"/>
    </row>
    <row r="29" spans="2:13" ht="36.950000000000003" customHeight="1">
      <c r="B29" s="237"/>
      <c r="C29" s="246"/>
      <c r="D29" s="76"/>
      <c r="E29" s="104"/>
      <c r="F29" s="132"/>
      <c r="G29" s="148"/>
      <c r="H29" s="115"/>
      <c r="I29" s="102"/>
      <c r="J29" s="154"/>
      <c r="K29" s="155"/>
    </row>
    <row r="30" spans="2:13" ht="36.950000000000003" hidden="1" customHeight="1" outlineLevel="1">
      <c r="B30" s="103"/>
      <c r="C30" s="246"/>
      <c r="D30" s="76"/>
      <c r="E30" s="104"/>
      <c r="F30" s="132"/>
      <c r="G30" s="149"/>
      <c r="H30" s="115"/>
      <c r="I30" s="102"/>
      <c r="J30" s="154"/>
      <c r="K30" s="155"/>
    </row>
    <row r="31" spans="2:13" ht="36.950000000000003" hidden="1" customHeight="1" outlineLevel="1">
      <c r="B31" s="237">
        <v>5</v>
      </c>
      <c r="C31" s="247" t="s">
        <v>83</v>
      </c>
      <c r="D31" s="75"/>
      <c r="E31" s="35"/>
      <c r="F31" s="133"/>
      <c r="G31" s="150"/>
      <c r="H31" s="116"/>
      <c r="I31" s="102"/>
      <c r="J31" s="154"/>
      <c r="K31" s="155"/>
    </row>
    <row r="32" spans="2:13" ht="36.950000000000003" hidden="1" customHeight="1" outlineLevel="1">
      <c r="B32" s="237"/>
      <c r="C32" s="248"/>
      <c r="D32" s="76"/>
      <c r="E32" s="59"/>
      <c r="F32" s="134"/>
      <c r="G32" s="151"/>
      <c r="H32" s="117"/>
      <c r="I32" s="102"/>
      <c r="J32" s="154"/>
      <c r="K32" s="155"/>
    </row>
    <row r="33" spans="2:11" ht="36.950000000000003" hidden="1" customHeight="1" outlineLevel="1">
      <c r="B33" s="103"/>
      <c r="C33" s="208"/>
      <c r="D33" s="76"/>
      <c r="E33" s="59"/>
      <c r="F33" s="134"/>
      <c r="G33" s="151"/>
      <c r="H33" s="117"/>
      <c r="I33" s="102"/>
      <c r="J33" s="154"/>
      <c r="K33" s="155"/>
    </row>
    <row r="34" spans="2:11" ht="36.950000000000003" hidden="1" customHeight="1" outlineLevel="1">
      <c r="B34" s="237">
        <v>6</v>
      </c>
      <c r="C34" s="247" t="s">
        <v>84</v>
      </c>
      <c r="D34" s="75"/>
      <c r="E34" s="26"/>
      <c r="F34" s="131"/>
      <c r="G34" s="141"/>
      <c r="H34" s="88"/>
      <c r="I34" s="102"/>
      <c r="J34" s="154"/>
      <c r="K34" s="155"/>
    </row>
    <row r="35" spans="2:11" ht="36.950000000000003" hidden="1" customHeight="1" outlineLevel="1">
      <c r="B35" s="237"/>
      <c r="C35" s="248"/>
      <c r="D35" s="76"/>
      <c r="E35" s="59"/>
      <c r="F35" s="134"/>
      <c r="G35" s="142"/>
      <c r="H35" s="118"/>
      <c r="I35" s="102"/>
      <c r="J35" s="154"/>
      <c r="K35" s="155"/>
    </row>
    <row r="36" spans="2:11" ht="36.950000000000003" hidden="1" customHeight="1" outlineLevel="1">
      <c r="B36" s="103"/>
      <c r="C36" s="208"/>
      <c r="D36" s="76"/>
      <c r="E36" s="59"/>
      <c r="F36" s="134"/>
      <c r="G36" s="142"/>
      <c r="H36" s="118"/>
      <c r="I36" s="102"/>
      <c r="J36" s="154"/>
      <c r="K36" s="155"/>
    </row>
    <row r="37" spans="2:11" ht="36.950000000000003" hidden="1" customHeight="1" outlineLevel="1">
      <c r="B37" s="237">
        <v>7</v>
      </c>
      <c r="C37" s="247" t="s">
        <v>85</v>
      </c>
      <c r="D37" s="75"/>
      <c r="E37" s="26"/>
      <c r="F37" s="131"/>
      <c r="G37" s="141"/>
      <c r="H37" s="73"/>
      <c r="I37" s="102"/>
      <c r="J37" s="154"/>
      <c r="K37" s="155"/>
    </row>
    <row r="38" spans="2:11" ht="36.950000000000003" hidden="1" customHeight="1" outlineLevel="1">
      <c r="B38" s="237"/>
      <c r="C38" s="248"/>
      <c r="D38" s="76"/>
      <c r="E38" s="59"/>
      <c r="F38" s="134"/>
      <c r="G38" s="142"/>
      <c r="H38" s="71"/>
      <c r="I38" s="102"/>
      <c r="J38" s="154"/>
      <c r="K38" s="155"/>
    </row>
    <row r="39" spans="2:11" ht="36.950000000000003" hidden="1" customHeight="1" outlineLevel="1">
      <c r="B39" s="103"/>
      <c r="C39" s="208"/>
      <c r="D39" s="76"/>
      <c r="E39" s="59"/>
      <c r="F39" s="134"/>
      <c r="G39" s="142"/>
      <c r="H39" s="71"/>
      <c r="I39" s="102"/>
      <c r="J39" s="154"/>
      <c r="K39" s="155"/>
    </row>
    <row r="40" spans="2:11" ht="36.950000000000003" hidden="1" customHeight="1" outlineLevel="1">
      <c r="B40" s="237">
        <v>8</v>
      </c>
      <c r="C40" s="247" t="s">
        <v>86</v>
      </c>
      <c r="D40" s="75"/>
      <c r="E40" s="26"/>
      <c r="F40" s="131"/>
      <c r="G40" s="141"/>
      <c r="H40" s="70"/>
      <c r="I40" s="102"/>
      <c r="J40" s="154"/>
      <c r="K40" s="155"/>
    </row>
    <row r="41" spans="2:11" ht="36.950000000000003" hidden="1" customHeight="1" outlineLevel="1">
      <c r="B41" s="237"/>
      <c r="C41" s="248"/>
      <c r="D41" s="77"/>
      <c r="E41" s="59"/>
      <c r="F41" s="134"/>
      <c r="G41" s="152"/>
      <c r="H41" s="74"/>
      <c r="I41" s="102"/>
      <c r="J41" s="154"/>
      <c r="K41" s="155"/>
    </row>
    <row r="42" spans="2:11" ht="36.950000000000003" hidden="1" customHeight="1" outlineLevel="1">
      <c r="B42" s="103"/>
      <c r="C42" s="208"/>
      <c r="D42" s="76"/>
      <c r="E42" s="59"/>
      <c r="F42" s="134"/>
      <c r="G42" s="152"/>
      <c r="H42" s="74"/>
      <c r="I42" s="102"/>
      <c r="J42" s="154"/>
      <c r="K42" s="155"/>
    </row>
    <row r="43" spans="2:11" ht="36.950000000000003" hidden="1" customHeight="1" outlineLevel="1">
      <c r="B43" s="237">
        <v>9</v>
      </c>
      <c r="C43" s="247" t="s">
        <v>87</v>
      </c>
      <c r="D43" s="75"/>
      <c r="E43" s="26"/>
      <c r="F43" s="131"/>
      <c r="G43" s="141"/>
      <c r="H43" s="73"/>
      <c r="I43" s="102"/>
      <c r="J43" s="154"/>
      <c r="K43" s="155"/>
    </row>
    <row r="44" spans="2:11" ht="36.950000000000003" hidden="1" customHeight="1" outlineLevel="1">
      <c r="B44" s="237"/>
      <c r="C44" s="248"/>
      <c r="D44" s="76"/>
      <c r="E44" s="59"/>
      <c r="F44" s="134"/>
      <c r="G44" s="142"/>
      <c r="H44" s="71"/>
      <c r="I44" s="102"/>
      <c r="J44" s="154"/>
      <c r="K44" s="155"/>
    </row>
    <row r="45" spans="2:11" ht="36.950000000000003" hidden="1" customHeight="1" outlineLevel="1">
      <c r="B45" s="103"/>
      <c r="C45" s="208"/>
      <c r="D45" s="76"/>
      <c r="E45" s="59"/>
      <c r="F45" s="134"/>
      <c r="G45" s="142"/>
      <c r="H45" s="71"/>
      <c r="I45" s="102"/>
      <c r="J45" s="154"/>
      <c r="K45" s="155"/>
    </row>
    <row r="46" spans="2:11" ht="36.950000000000003" hidden="1" customHeight="1" outlineLevel="1">
      <c r="B46" s="235">
        <v>10</v>
      </c>
      <c r="C46" s="246" t="s">
        <v>88</v>
      </c>
      <c r="D46" s="75"/>
      <c r="E46" s="26"/>
      <c r="F46" s="131"/>
      <c r="G46" s="141"/>
      <c r="H46" s="70"/>
      <c r="I46" s="102"/>
      <c r="J46" s="154"/>
      <c r="K46" s="155"/>
    </row>
    <row r="47" spans="2:11" ht="36.950000000000003" hidden="1" customHeight="1" outlineLevel="1">
      <c r="B47" s="235"/>
      <c r="C47" s="246"/>
      <c r="D47" s="76"/>
      <c r="E47" s="104"/>
      <c r="F47" s="132"/>
      <c r="G47" s="142"/>
      <c r="H47" s="71"/>
      <c r="I47" s="102"/>
      <c r="J47" s="154"/>
      <c r="K47" s="155"/>
    </row>
    <row r="48" spans="2:11" ht="36.950000000000003" hidden="1" customHeight="1" outlineLevel="1">
      <c r="B48" s="91"/>
      <c r="C48" s="246"/>
      <c r="D48" s="76"/>
      <c r="E48" s="104"/>
      <c r="F48" s="132"/>
      <c r="G48" s="142"/>
      <c r="H48" s="71"/>
      <c r="I48" s="102"/>
      <c r="J48" s="154"/>
      <c r="K48" s="155"/>
    </row>
    <row r="49" spans="3:16" collapsed="1">
      <c r="C49" s="106"/>
      <c r="H49" s="92"/>
    </row>
    <row r="50" spans="3:16" ht="27" customHeight="1">
      <c r="F50" s="243" t="s">
        <v>109</v>
      </c>
      <c r="G50" s="243"/>
      <c r="H50" s="119">
        <f>SUM(H19:H48)-H51</f>
        <v>0</v>
      </c>
      <c r="J50" s="154"/>
    </row>
    <row r="51" spans="3:16" ht="27" customHeight="1" thickBot="1">
      <c r="F51" s="249" t="s">
        <v>110</v>
      </c>
      <c r="G51" s="250"/>
      <c r="H51" s="138">
        <f>SUMIF(D19:D48,【原本】新規・変更申込書!$L$16,H19:H48)+IF(AND($G19=$K$19,$G20=$K$18),H19,0)+IF(AND($G20=$K$19,$G21=$K$18),H20,0)+IF(AND($G22=$K$19,$G23=$K$18),H22,0)+IF(AND($G23=$K$19,$G24=$K$18),H23,0)+IF(AND($G25=$K$19,$G26=$K$18),H25,0)+IF(AND($G26=$K$19,$G27=$K$18),H26,0)+IF(AND($G28=$K$19,$G29=$K$18),H28,0)+IF(AND($G29=$K$19,$G30=$K$18),H29,0)+IF(AND($G31=$K$19,$G32=$K$18),H31,0)+IF(AND($G32=$K$19,$G33=$K$18),H32,0)+IF(AND($G34=$K$19,$G35=$K$18),H34,0)+IF(AND($G35=$K$19,$G36=$K$18),H35,0)+IF(AND($G37=$K$19,$G38=$K$18),H37,0)+IF(AND($G38=$K$19,$G39=$K$18),H38,0)+IF(AND($G40=$K$19,$G41=$K$18),H40,0)+IF(AND($G41=$K$19,$G42=$K$18),H41,0)+IF(AND($G43=$K$19,$G44=$K$18),H43,0)+IF(AND($G44=$K$19,$G45=$K$18),H44,0)+IF(AND($G46=$K$19,$G47=$K$18),H46,0)+IF(AND($G47=$K$19,$G48=$K$18),H47,0)</f>
        <v>0</v>
      </c>
      <c r="J51" s="154"/>
    </row>
    <row r="52" spans="3:16" ht="27" customHeight="1" thickBot="1">
      <c r="F52" s="244" t="s">
        <v>111</v>
      </c>
      <c r="G52" s="245"/>
      <c r="H52" s="140">
        <f>H50*1.1+H51</f>
        <v>0</v>
      </c>
      <c r="J52" s="154"/>
    </row>
    <row r="53" spans="3:16" ht="27" customHeight="1">
      <c r="F53" s="241" t="s">
        <v>101</v>
      </c>
      <c r="G53" s="242"/>
      <c r="H53" s="139">
        <f>ROUNDDOWN($H$50*0.1,0)</f>
        <v>0</v>
      </c>
      <c r="J53" s="154"/>
      <c r="N53" s="123"/>
    </row>
    <row r="54" spans="3:16" ht="24.75" customHeight="1">
      <c r="F54" s="91"/>
      <c r="G54" s="91"/>
      <c r="H54" s="122"/>
      <c r="J54" s="154"/>
    </row>
    <row r="55" spans="3:16">
      <c r="C55" s="90" t="s">
        <v>73</v>
      </c>
    </row>
    <row r="56" spans="3:16">
      <c r="C56" s="90" t="s">
        <v>90</v>
      </c>
    </row>
    <row r="58" spans="3:16" ht="19.5" thickBot="1">
      <c r="C58" s="120"/>
      <c r="D58" s="120"/>
      <c r="E58" s="120"/>
      <c r="F58" s="120"/>
      <c r="G58" s="120"/>
      <c r="H58" s="120"/>
    </row>
    <row r="59" spans="3:16" ht="19.5" thickTop="1">
      <c r="C59" s="121"/>
      <c r="D59" s="121"/>
      <c r="E59" s="121"/>
      <c r="F59" s="121"/>
      <c r="G59" s="121"/>
      <c r="H59" s="121"/>
    </row>
    <row r="60" spans="3:16">
      <c r="D60" s="91" t="s">
        <v>93</v>
      </c>
    </row>
    <row r="61" spans="3:16">
      <c r="E61" s="91"/>
      <c r="F61" s="91"/>
      <c r="G61" s="91"/>
      <c r="H61" s="91"/>
      <c r="M61" s="154"/>
      <c r="N61" s="91"/>
      <c r="O61" s="91"/>
      <c r="P61" s="91"/>
    </row>
    <row r="72" spans="17:26" ht="21" customHeight="1">
      <c r="Q72" s="127" t="s">
        <v>95</v>
      </c>
      <c r="R72" s="127" t="s">
        <v>96</v>
      </c>
      <c r="S72" s="127" t="s">
        <v>97</v>
      </c>
      <c r="T72" s="230" t="s">
        <v>98</v>
      </c>
      <c r="U72" s="230"/>
      <c r="V72" s="230"/>
      <c r="W72" s="230"/>
      <c r="X72" s="230"/>
      <c r="Y72" s="230"/>
      <c r="Z72" s="128"/>
    </row>
    <row r="73" spans="17:26">
      <c r="Q73" s="231"/>
      <c r="R73" s="231"/>
      <c r="S73" s="231"/>
      <c r="T73" s="230"/>
      <c r="U73" s="230"/>
      <c r="V73" s="230"/>
      <c r="W73" s="230"/>
      <c r="X73" s="230"/>
      <c r="Y73" s="230"/>
      <c r="Z73" s="128"/>
    </row>
    <row r="74" spans="17:26">
      <c r="Q74" s="232"/>
      <c r="R74" s="232"/>
      <c r="S74" s="232"/>
      <c r="T74" s="230"/>
      <c r="U74" s="230"/>
      <c r="V74" s="230"/>
      <c r="W74" s="230"/>
      <c r="X74" s="230"/>
      <c r="Y74" s="230"/>
      <c r="Z74" s="128"/>
    </row>
    <row r="75" spans="17:26">
      <c r="Q75" s="233"/>
      <c r="R75" s="233"/>
      <c r="S75" s="233"/>
      <c r="T75" s="230"/>
      <c r="U75" s="230"/>
      <c r="V75" s="230"/>
      <c r="W75" s="230"/>
      <c r="X75" s="230"/>
      <c r="Y75" s="230"/>
      <c r="Z75" s="128"/>
    </row>
  </sheetData>
  <mergeCells count="35">
    <mergeCell ref="F53:G53"/>
    <mergeCell ref="F50:G50"/>
    <mergeCell ref="F52:G52"/>
    <mergeCell ref="C19:C21"/>
    <mergeCell ref="C22:C24"/>
    <mergeCell ref="C25:C27"/>
    <mergeCell ref="C28:C30"/>
    <mergeCell ref="C31:C33"/>
    <mergeCell ref="C34:C36"/>
    <mergeCell ref="C37:C39"/>
    <mergeCell ref="C40:C42"/>
    <mergeCell ref="C43:C45"/>
    <mergeCell ref="C46:C48"/>
    <mergeCell ref="F51:G51"/>
    <mergeCell ref="B43:B44"/>
    <mergeCell ref="B31:B32"/>
    <mergeCell ref="B34:B35"/>
    <mergeCell ref="E16:F16"/>
    <mergeCell ref="E15:F15"/>
    <mergeCell ref="H9:I9"/>
    <mergeCell ref="T72:Y72"/>
    <mergeCell ref="T73:Y75"/>
    <mergeCell ref="Q73:Q75"/>
    <mergeCell ref="R73:R75"/>
    <mergeCell ref="S73:S75"/>
    <mergeCell ref="B11:H11"/>
    <mergeCell ref="B46:B47"/>
    <mergeCell ref="B13:I13"/>
    <mergeCell ref="B19:B20"/>
    <mergeCell ref="B22:B23"/>
    <mergeCell ref="B25:B26"/>
    <mergeCell ref="B28:B29"/>
    <mergeCell ref="C18:D18"/>
    <mergeCell ref="B37:B38"/>
    <mergeCell ref="B40:B41"/>
  </mergeCells>
  <phoneticPr fontId="21"/>
  <conditionalFormatting sqref="D20:H21">
    <cfRule type="expression" dxfId="12" priority="10">
      <formula>$D$19=$K$14</formula>
    </cfRule>
  </conditionalFormatting>
  <conditionalFormatting sqref="D23:H24">
    <cfRule type="expression" dxfId="11" priority="9">
      <formula>$D$22=$K$14</formula>
    </cfRule>
  </conditionalFormatting>
  <conditionalFormatting sqref="D26:H27">
    <cfRule type="expression" dxfId="10" priority="8">
      <formula>$D$25=$K$14</formula>
    </cfRule>
  </conditionalFormatting>
  <conditionalFormatting sqref="D29:H30">
    <cfRule type="expression" dxfId="9" priority="7">
      <formula>$D$28=$K$14</formula>
    </cfRule>
  </conditionalFormatting>
  <conditionalFormatting sqref="D32:H33">
    <cfRule type="expression" dxfId="8" priority="6">
      <formula>$D$31=$K$14</formula>
    </cfRule>
  </conditionalFormatting>
  <conditionalFormatting sqref="D35:H36">
    <cfRule type="expression" dxfId="7" priority="5">
      <formula>$D$34=$K$14</formula>
    </cfRule>
  </conditionalFormatting>
  <conditionalFormatting sqref="D38:H39">
    <cfRule type="expression" dxfId="6" priority="4">
      <formula>$D$37=$K$14</formula>
    </cfRule>
  </conditionalFormatting>
  <conditionalFormatting sqref="D44:H45">
    <cfRule type="expression" dxfId="5" priority="2">
      <formula>$D$43=$K$14</formula>
    </cfRule>
  </conditionalFormatting>
  <conditionalFormatting sqref="D47:H48">
    <cfRule type="expression" dxfId="4" priority="1">
      <formula>$D$46=$K$14</formula>
    </cfRule>
  </conditionalFormatting>
  <conditionalFormatting sqref="D41:K42">
    <cfRule type="expression" dxfId="3" priority="3">
      <formula>$D$40=$K$14</formula>
    </cfRule>
  </conditionalFormatting>
  <conditionalFormatting sqref="H34">
    <cfRule type="expression" dxfId="2" priority="28">
      <formula>OR($D$23=$I$15,$D$23=$I$16)</formula>
    </cfRule>
  </conditionalFormatting>
  <conditionalFormatting sqref="H37 H43">
    <cfRule type="expression" dxfId="1" priority="29">
      <formula>OR($D$26=$I$16,$D$26=$I$15)</formula>
    </cfRule>
  </conditionalFormatting>
  <conditionalFormatting sqref="H40 H46">
    <cfRule type="expression" dxfId="0" priority="30">
      <formula>OR($D$29=$I$15,$D$29=$I$16)</formula>
    </cfRule>
  </conditionalFormatting>
  <dataValidations count="4">
    <dataValidation type="list" allowBlank="1" showInputMessage="1" showErrorMessage="1" sqref="E16" xr:uid="{E65B3333-45B2-4C26-9CD7-8235ADF57DE1}">
      <formula1>"定期運航,チャーター,プライベート"</formula1>
    </dataValidation>
    <dataValidation type="list" allowBlank="1" showInputMessage="1" showErrorMessage="1" sqref="G19:G48" xr:uid="{30B66094-BEB5-4124-A37E-1AF4A3F336E7}">
      <formula1>$K$18:$K$19</formula1>
    </dataValidation>
    <dataValidation type="list" allowBlank="1" showInputMessage="1" showErrorMessage="1" sqref="D19 D22 D25 D28 D31 D34 D37 D40 D43 D46" xr:uid="{656699C5-B90A-4E73-9193-775DB8B608C8}">
      <formula1>$K$14:$K$16</formula1>
    </dataValidation>
    <dataValidation type="list" allowBlank="1" showInputMessage="1" showErrorMessage="1" sqref="D20:D21 D23:D24 D26:D27 D29:D30 D32:D33 D35:D36 D38:D39 D41:D42 D44:D45 D47:D48" xr:uid="{160C74A5-2BC8-4F77-A97A-8669D2954FB6}">
      <formula1>$K$15:$M$15</formula1>
    </dataValidation>
  </dataValidations>
  <printOptions horizontalCentered="1"/>
  <pageMargins left="0.31496062992125984" right="0.31496062992125984" top="0.15748031496062992" bottom="0" header="0.31496062992125984" footer="0.31496062992125984"/>
  <pageSetup paperSize="9" scale="7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【原本】新規・変更申込書</vt:lpstr>
      <vt:lpstr>【原本】実績報告様式</vt:lpstr>
      <vt:lpstr>【原本】実績報告様式!Print_Area</vt:lpstr>
      <vt:lpstr>【原本】新規・変更申込書!Print_Area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石垣空港ターミナル株式会社</dc:creator>
  <cp:lastModifiedBy>kuroshima</cp:lastModifiedBy>
  <cp:lastPrinted>2025-12-03T05:28:18Z</cp:lastPrinted>
  <dcterms:created xsi:type="dcterms:W3CDTF">2004-01-19T04:50:51Z</dcterms:created>
  <dcterms:modified xsi:type="dcterms:W3CDTF">2026-08-02T23:34:16Z</dcterms:modified>
</cp:coreProperties>
</file>